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0" yWindow="0" windowWidth="17085" windowHeight="11460" activeTab="5"/>
  </bookViews>
  <sheets>
    <sheet name="Pagina1" sheetId="8" r:id="rId1"/>
    <sheet name="Statistica" sheetId="7" r:id="rId2"/>
    <sheet name="AN I" sheetId="2" r:id="rId3"/>
    <sheet name="AN II" sheetId="12" r:id="rId4"/>
    <sheet name="disertatie" sheetId="15" r:id="rId5"/>
    <sheet name="Competente" sheetId="18" r:id="rId6"/>
    <sheet name="Nomenclatoare" sheetId="16" r:id="rId7"/>
  </sheets>
  <externalReferences>
    <externalReference r:id="rId8"/>
  </externalReferences>
  <definedNames>
    <definedName name="ciclul_de_studii">Nomenclatoare!$F$2:$F$5</definedName>
    <definedName name="Coordonator">Nomenclatoare!$J$2:$J$55</definedName>
    <definedName name="Decan">Nomenclatoare!$C$2:$C$7</definedName>
    <definedName name="Departament">Nomenclatoare!$D$2:$D$17</definedName>
    <definedName name="Director">Nomenclatoare!$E$2:$E$19</definedName>
    <definedName name="Domeniul">Nomenclatoare!$H$2:$H$31</definedName>
    <definedName name="Facultatea">Nomenclatoare!$A$2:$A$7</definedName>
    <definedName name="FACULTATEA_DE_INGINERIE">Nomenclatoare!$D$2:$D$6</definedName>
    <definedName name="Forma">Nomenclatoare!$G$2:$G$7</definedName>
    <definedName name="_xlnm.Print_Area" localSheetId="2">'AN I'!$B$2:$W$71</definedName>
    <definedName name="_xlnm.Print_Area" localSheetId="3">'AN II'!$B$2:$W$69</definedName>
    <definedName name="_xlnm.Print_Area" localSheetId="5">Competente!$B$2:$S$43</definedName>
    <definedName name="_xlnm.Print_Area" localSheetId="4">disertatie!$B$2:$S$44</definedName>
    <definedName name="_xlnm.Print_Area" localSheetId="0">Pagina1!$A$1:$J$52</definedName>
    <definedName name="_xlnm.Print_Area" localSheetId="1">Statistica!$A$1:$N$56</definedName>
    <definedName name="Prof.univ.dr.ing._Carol_" localSheetId="0">Pagina1!$A$52</definedName>
    <definedName name="Prof.univ.dr.ing._Valentin_SCHNAKOVSZKY" localSheetId="0">Pagina1!$A$52</definedName>
    <definedName name="Prof.univ.dr.ing._Valentin_SCHNAKOVSZKY">Pagina1!$A$52</definedName>
    <definedName name="Prof.univ.dr.ing._Valentin_ZICHIL">Pagina1!$A$52</definedName>
    <definedName name="Programul_de_studii">Nomenclatoare!$I$2:$I$51</definedName>
  </definedNames>
  <calcPr calcId="162913" calcMode="autoNoTable"/>
</workbook>
</file>

<file path=xl/calcChain.xml><?xml version="1.0" encoding="utf-8"?>
<calcChain xmlns="http://schemas.openxmlformats.org/spreadsheetml/2006/main">
  <c r="AO18" i="2" l="1"/>
  <c r="AO33" i="2"/>
  <c r="P28" i="12"/>
  <c r="L28" i="12"/>
  <c r="BC25" i="12"/>
  <c r="BB25" i="12"/>
  <c r="BA25" i="12"/>
  <c r="AO25" i="12"/>
  <c r="AN25" i="12"/>
  <c r="AS25" i="12" s="1"/>
  <c r="AL25" i="12"/>
  <c r="AK25" i="12"/>
  <c r="AJ25" i="12"/>
  <c r="AI25" i="12"/>
  <c r="AH25" i="12"/>
  <c r="AG25" i="12"/>
  <c r="AF25" i="12"/>
  <c r="AE25" i="12"/>
  <c r="AD25" i="12"/>
  <c r="AC25" i="12"/>
  <c r="AB25" i="12"/>
  <c r="AA25" i="12"/>
  <c r="Z25" i="12"/>
  <c r="Y25" i="12"/>
  <c r="X25" i="12"/>
  <c r="K40" i="2"/>
  <c r="Q40" i="2"/>
  <c r="K38" i="2"/>
  <c r="Q38" i="2"/>
  <c r="AP25" i="12" l="1"/>
  <c r="AQ25" i="12"/>
  <c r="AR25" i="12"/>
  <c r="AZ25" i="12"/>
  <c r="Q26" i="2"/>
  <c r="P26" i="2"/>
  <c r="L26" i="2"/>
  <c r="V32" i="12" l="1"/>
  <c r="V33" i="12"/>
  <c r="V34" i="12"/>
  <c r="V35" i="12"/>
  <c r="V31" i="12"/>
  <c r="V30" i="2"/>
  <c r="V31" i="2"/>
  <c r="V32" i="2"/>
  <c r="V33" i="2"/>
  <c r="V34" i="2"/>
  <c r="V35" i="2"/>
  <c r="V36" i="2"/>
  <c r="V37" i="2"/>
  <c r="V29" i="2"/>
  <c r="V19" i="2"/>
  <c r="V20" i="2"/>
  <c r="V21" i="2"/>
  <c r="V22" i="2"/>
  <c r="V23" i="2"/>
  <c r="U23" i="2" s="1"/>
  <c r="V24" i="2"/>
  <c r="V25" i="2"/>
  <c r="V18" i="2"/>
  <c r="U24" i="2"/>
  <c r="U25" i="2"/>
  <c r="V19" i="12"/>
  <c r="V20" i="12"/>
  <c r="V21" i="12"/>
  <c r="V22" i="12"/>
  <c r="V23" i="12"/>
  <c r="V24" i="12"/>
  <c r="V26" i="12"/>
  <c r="V27" i="12"/>
  <c r="V18" i="12"/>
  <c r="AO19" i="12"/>
  <c r="AO20" i="12"/>
  <c r="AO21" i="12"/>
  <c r="AO22" i="12"/>
  <c r="AO23" i="12"/>
  <c r="AO24" i="12"/>
  <c r="AO26" i="12"/>
  <c r="AO27" i="12"/>
  <c r="AO18" i="12"/>
  <c r="AR23" i="2"/>
  <c r="AQ23" i="2"/>
  <c r="AH20" i="2"/>
  <c r="AH22" i="2"/>
  <c r="AH23" i="2"/>
  <c r="AH24" i="2"/>
  <c r="AH25" i="2"/>
  <c r="AN23" i="2"/>
  <c r="AP23" i="2" s="1"/>
  <c r="AO30" i="2"/>
  <c r="AO31" i="2"/>
  <c r="AO32" i="2"/>
  <c r="AO34" i="2"/>
  <c r="AO35" i="2"/>
  <c r="AO36" i="2"/>
  <c r="AO37" i="2"/>
  <c r="AO29" i="2"/>
  <c r="AO19" i="2"/>
  <c r="AO20" i="2"/>
  <c r="AO21" i="2"/>
  <c r="AO22" i="2"/>
  <c r="AO23" i="2"/>
  <c r="AO24" i="2"/>
  <c r="AO25" i="2"/>
  <c r="AO32" i="12"/>
  <c r="AO33" i="12"/>
  <c r="AO34" i="12"/>
  <c r="AO35" i="12"/>
  <c r="AO31" i="12"/>
  <c r="R19" i="2"/>
  <c r="R20" i="2"/>
  <c r="R21" i="2"/>
  <c r="AH21" i="2" s="1"/>
  <c r="R22" i="2"/>
  <c r="R23" i="2"/>
  <c r="R18" i="2"/>
  <c r="AF32" i="12"/>
  <c r="AF33" i="12"/>
  <c r="AF34" i="12"/>
  <c r="AF35" i="12"/>
  <c r="AF31" i="12"/>
  <c r="AF19" i="12"/>
  <c r="AF20" i="12"/>
  <c r="AF21" i="12"/>
  <c r="AF22" i="12"/>
  <c r="AF23" i="12"/>
  <c r="AF24" i="12"/>
  <c r="AF26" i="12"/>
  <c r="AF27" i="12"/>
  <c r="AF18" i="12"/>
  <c r="AF30" i="2"/>
  <c r="AF31" i="2"/>
  <c r="AF32" i="2"/>
  <c r="AF33" i="2"/>
  <c r="AF34" i="2"/>
  <c r="AF35" i="2"/>
  <c r="AF36" i="2"/>
  <c r="AF37" i="2"/>
  <c r="AF29" i="2"/>
  <c r="AF19" i="2"/>
  <c r="AF26" i="2" s="1"/>
  <c r="AF20" i="2"/>
  <c r="AF21" i="2"/>
  <c r="AF22" i="2"/>
  <c r="AF23" i="2"/>
  <c r="AF24" i="2"/>
  <c r="AF25" i="2"/>
  <c r="AF18" i="2"/>
  <c r="AD30" i="2"/>
  <c r="AD31" i="2"/>
  <c r="AD32" i="2"/>
  <c r="AD33" i="2"/>
  <c r="AD34" i="2"/>
  <c r="AD35" i="2"/>
  <c r="AD36" i="2"/>
  <c r="AD37" i="2"/>
  <c r="AD29" i="2"/>
  <c r="AE19" i="2"/>
  <c r="AE20" i="2"/>
  <c r="AE21" i="2"/>
  <c r="AE22" i="2"/>
  <c r="AE23" i="2"/>
  <c r="AE24" i="2"/>
  <c r="AE25" i="2"/>
  <c r="AD19" i="2"/>
  <c r="AD20" i="2"/>
  <c r="AD21" i="2"/>
  <c r="AD22" i="2"/>
  <c r="AD23" i="2"/>
  <c r="AD24" i="2"/>
  <c r="AD25" i="2"/>
  <c r="AD18" i="2"/>
  <c r="AE32" i="12"/>
  <c r="AE33" i="12"/>
  <c r="AE34" i="12"/>
  <c r="AE35" i="12"/>
  <c r="AE31" i="12"/>
  <c r="AD32" i="12"/>
  <c r="AD33" i="12"/>
  <c r="AD34" i="12"/>
  <c r="AD35" i="12"/>
  <c r="AD31" i="12"/>
  <c r="AD19" i="12"/>
  <c r="AD20" i="12"/>
  <c r="AD21" i="12"/>
  <c r="AD22" i="12"/>
  <c r="AD23" i="12"/>
  <c r="AD24" i="12"/>
  <c r="AD26" i="12"/>
  <c r="AD27" i="12"/>
  <c r="AE19" i="12"/>
  <c r="AE20" i="12"/>
  <c r="AE21" i="12"/>
  <c r="AE22" i="12"/>
  <c r="AE23" i="12"/>
  <c r="AE24" i="12"/>
  <c r="AE26" i="12"/>
  <c r="AE27" i="12"/>
  <c r="AE18" i="12"/>
  <c r="AD18" i="12"/>
  <c r="AB32" i="12"/>
  <c r="AB33" i="12"/>
  <c r="AB34" i="12"/>
  <c r="AB35" i="12"/>
  <c r="AB31" i="12"/>
  <c r="AB36" i="12" s="1"/>
  <c r="L36" i="12" s="1"/>
  <c r="L38" i="12" s="1"/>
  <c r="AB19" i="12"/>
  <c r="AB20" i="12"/>
  <c r="AB21" i="12"/>
  <c r="AB22" i="12"/>
  <c r="AB23" i="12"/>
  <c r="AB24" i="12"/>
  <c r="AB26" i="12"/>
  <c r="AB27" i="12"/>
  <c r="AB18" i="12"/>
  <c r="AB30" i="2"/>
  <c r="AB31" i="2"/>
  <c r="AB32" i="2"/>
  <c r="AB33" i="2"/>
  <c r="AB34" i="2"/>
  <c r="AB35" i="2"/>
  <c r="AB36" i="2"/>
  <c r="AB37" i="2"/>
  <c r="AB29" i="2"/>
  <c r="AC21" i="2"/>
  <c r="AC23" i="2"/>
  <c r="Z23" i="2"/>
  <c r="AA23" i="2"/>
  <c r="AB19" i="2"/>
  <c r="AB20" i="2"/>
  <c r="AB21" i="2"/>
  <c r="AB22" i="2"/>
  <c r="AB23" i="2"/>
  <c r="AB24" i="2"/>
  <c r="AB25" i="2"/>
  <c r="AB18" i="2"/>
  <c r="AF38" i="2" l="1"/>
  <c r="P38" i="2" s="1"/>
  <c r="P40" i="2" s="1"/>
  <c r="AD26" i="2"/>
  <c r="N26" i="2" s="1"/>
  <c r="AD38" i="2"/>
  <c r="N38" i="2" s="1"/>
  <c r="N40" i="2" s="1"/>
  <c r="AD36" i="12"/>
  <c r="N36" i="12" s="1"/>
  <c r="AF28" i="12"/>
  <c r="AF36" i="12"/>
  <c r="P36" i="12" s="1"/>
  <c r="P38" i="12" s="1"/>
  <c r="AD28" i="12"/>
  <c r="N28" i="12" s="1"/>
  <c r="N38" i="12" s="1"/>
  <c r="AB28" i="12"/>
  <c r="AB38" i="2"/>
  <c r="L38" i="2" s="1"/>
  <c r="L40" i="2" s="1"/>
  <c r="AS23" i="2"/>
  <c r="AZ23" i="2"/>
  <c r="AB26" i="2"/>
  <c r="X32" i="12" l="1"/>
  <c r="X33" i="12"/>
  <c r="X34" i="12"/>
  <c r="X35" i="12"/>
  <c r="X31" i="12"/>
  <c r="X36" i="12" s="1"/>
  <c r="X19" i="12"/>
  <c r="X20" i="12"/>
  <c r="X21" i="12"/>
  <c r="X22" i="12"/>
  <c r="X23" i="12"/>
  <c r="X24" i="12"/>
  <c r="X26" i="12"/>
  <c r="X27" i="12"/>
  <c r="X18" i="12"/>
  <c r="X30" i="2"/>
  <c r="X31" i="2"/>
  <c r="X32" i="2"/>
  <c r="X33" i="2"/>
  <c r="X34" i="2"/>
  <c r="X35" i="2"/>
  <c r="X36" i="2"/>
  <c r="X37" i="2"/>
  <c r="X29" i="2"/>
  <c r="X19" i="2"/>
  <c r="X20" i="2"/>
  <c r="X21" i="2"/>
  <c r="X22" i="2"/>
  <c r="X23" i="2"/>
  <c r="X24" i="2"/>
  <c r="X25" i="2"/>
  <c r="X18" i="2"/>
  <c r="X38" i="2" l="1"/>
  <c r="X28" i="12"/>
  <c r="X37" i="12" s="1"/>
  <c r="X26" i="2"/>
  <c r="X39" i="2" s="1"/>
  <c r="E30" i="7" s="1"/>
  <c r="M42" i="18"/>
  <c r="E42" i="18"/>
  <c r="M41" i="18"/>
  <c r="B41" i="18"/>
  <c r="AF21" i="18"/>
  <c r="W21" i="18"/>
  <c r="AU19" i="18"/>
  <c r="AT19" i="18"/>
  <c r="AS19" i="18"/>
  <c r="AG19" i="18"/>
  <c r="AF19" i="18"/>
  <c r="AR19" i="18" s="1"/>
  <c r="AD19" i="18"/>
  <c r="AC19" i="18"/>
  <c r="AB19" i="18"/>
  <c r="AA19" i="18"/>
  <c r="Y19" i="18"/>
  <c r="X19" i="18"/>
  <c r="W19" i="18"/>
  <c r="V19" i="18"/>
  <c r="U19" i="18"/>
  <c r="AU18" i="18"/>
  <c r="AT18" i="18"/>
  <c r="AT20" i="18" s="1"/>
  <c r="AS18" i="18"/>
  <c r="AS20" i="18" s="1"/>
  <c r="AG18" i="18"/>
  <c r="AF18" i="18"/>
  <c r="AK18" i="18" s="1"/>
  <c r="AD18" i="18"/>
  <c r="AC18" i="18"/>
  <c r="AB18" i="18"/>
  <c r="AA18" i="18"/>
  <c r="Y18" i="18"/>
  <c r="Y20" i="18" s="1"/>
  <c r="X18" i="18"/>
  <c r="X20" i="18" s="1"/>
  <c r="W18" i="18"/>
  <c r="V18" i="18"/>
  <c r="U18" i="18"/>
  <c r="U20" i="18" s="1"/>
  <c r="B12" i="18"/>
  <c r="B11" i="18"/>
  <c r="N7" i="18"/>
  <c r="N4" i="18"/>
  <c r="B3" i="18"/>
  <c r="AD20" i="18" l="1"/>
  <c r="AC20" i="18"/>
  <c r="W20" i="18"/>
  <c r="AB20" i="18"/>
  <c r="AG20" i="18"/>
  <c r="AI18" i="18"/>
  <c r="V20" i="18"/>
  <c r="AA20" i="18"/>
  <c r="AU20" i="18"/>
  <c r="AH18" i="18"/>
  <c r="AI19" i="18"/>
  <c r="AF20" i="18"/>
  <c r="AR18" i="18"/>
  <c r="AR20" i="18" s="1"/>
  <c r="AJ19" i="18"/>
  <c r="AJ18" i="18"/>
  <c r="AK19" i="18"/>
  <c r="AK20" i="18" s="1"/>
  <c r="AH19" i="18"/>
  <c r="BC22" i="12"/>
  <c r="BC23" i="12"/>
  <c r="BB22" i="12"/>
  <c r="BB23" i="12"/>
  <c r="S23" i="12"/>
  <c r="T23" i="12" s="1"/>
  <c r="U23" i="12" s="1"/>
  <c r="AH23" i="12"/>
  <c r="AG23" i="12"/>
  <c r="Z23" i="12"/>
  <c r="S22" i="12"/>
  <c r="AI22" i="12" s="1"/>
  <c r="AL23" i="12"/>
  <c r="AH20" i="18" l="1"/>
  <c r="AI20" i="18"/>
  <c r="AJ20" i="18"/>
  <c r="BA23" i="12"/>
  <c r="AK23" i="12"/>
  <c r="AI23" i="12"/>
  <c r="AJ23" i="12"/>
  <c r="Y23" i="12" l="1"/>
  <c r="AA23" i="12"/>
  <c r="AC23" i="12"/>
  <c r="AN23" i="12"/>
  <c r="AZ23" i="12" l="1"/>
  <c r="AQ23" i="12"/>
  <c r="AR23" i="12"/>
  <c r="AP23" i="12"/>
  <c r="AS23" i="12"/>
  <c r="AG37" i="12" l="1"/>
  <c r="AG35" i="12"/>
  <c r="AG34" i="12"/>
  <c r="AG33" i="12"/>
  <c r="AG32" i="12"/>
  <c r="AG31" i="12"/>
  <c r="AG36" i="12" s="1"/>
  <c r="Q36" i="12" s="1"/>
  <c r="AG27" i="12"/>
  <c r="AG26" i="12"/>
  <c r="AG24" i="12"/>
  <c r="AG22" i="12"/>
  <c r="AG21" i="12"/>
  <c r="AG20" i="12"/>
  <c r="AG19" i="12"/>
  <c r="AG18" i="12"/>
  <c r="AG37" i="2"/>
  <c r="AG36" i="2"/>
  <c r="AG35" i="2"/>
  <c r="AG34" i="2"/>
  <c r="AG33" i="2"/>
  <c r="AG32" i="2"/>
  <c r="AG31" i="2"/>
  <c r="AG30" i="2"/>
  <c r="AG29" i="2"/>
  <c r="AG25" i="2"/>
  <c r="AG24" i="2"/>
  <c r="AG23" i="2"/>
  <c r="AG22" i="2"/>
  <c r="AG21" i="2"/>
  <c r="AG20" i="2"/>
  <c r="AG19" i="2"/>
  <c r="AG18" i="2"/>
  <c r="R30" i="2"/>
  <c r="R31" i="2"/>
  <c r="R32" i="2"/>
  <c r="R33" i="2"/>
  <c r="R34" i="2"/>
  <c r="R35" i="2"/>
  <c r="R36" i="2"/>
  <c r="R37" i="2"/>
  <c r="R29" i="2"/>
  <c r="AL23" i="2"/>
  <c r="S23" i="2"/>
  <c r="T23" i="2" s="1"/>
  <c r="BA23" i="2" s="1"/>
  <c r="BB23" i="2"/>
  <c r="BC23" i="2"/>
  <c r="AG26" i="2" l="1"/>
  <c r="AG38" i="2"/>
  <c r="G49" i="7"/>
  <c r="AG38" i="12"/>
  <c r="AG28" i="12"/>
  <c r="Q28" i="12" s="1"/>
  <c r="Q38" i="12" s="1"/>
  <c r="AJ23" i="2"/>
  <c r="R18" i="12"/>
  <c r="R19" i="12"/>
  <c r="R20" i="12"/>
  <c r="R21" i="12"/>
  <c r="R22" i="12"/>
  <c r="R24" i="12"/>
  <c r="R26" i="12"/>
  <c r="R27" i="12"/>
  <c r="AK23" i="2" l="1"/>
  <c r="Y23" i="2" l="1"/>
  <c r="T22" i="12" l="1"/>
  <c r="AH22" i="12"/>
  <c r="Z22" i="12"/>
  <c r="Y22" i="12"/>
  <c r="AA22" i="12"/>
  <c r="AC22" i="12"/>
  <c r="AN22" i="12"/>
  <c r="U22" i="12" l="1"/>
  <c r="BA22" i="12"/>
  <c r="AR22" i="12"/>
  <c r="AP22" i="12"/>
  <c r="AS22" i="12"/>
  <c r="AZ22" i="12"/>
  <c r="AQ22" i="12"/>
  <c r="AJ22" i="12"/>
  <c r="BC32" i="12"/>
  <c r="BC33" i="12"/>
  <c r="BC31" i="12"/>
  <c r="BA34" i="12"/>
  <c r="BA35" i="12"/>
  <c r="BA26" i="12"/>
  <c r="BA27" i="12"/>
  <c r="AL22" i="12" l="1"/>
  <c r="AK22" i="12"/>
  <c r="Y32" i="12" l="1"/>
  <c r="Z32" i="12"/>
  <c r="AA32" i="12"/>
  <c r="AC32" i="12"/>
  <c r="AN32" i="12"/>
  <c r="AP32" i="12" s="1"/>
  <c r="BB32" i="12"/>
  <c r="Y33" i="12"/>
  <c r="Z33" i="12"/>
  <c r="AA33" i="12"/>
  <c r="AC33" i="12"/>
  <c r="AN33" i="12"/>
  <c r="AZ33" i="12" s="1"/>
  <c r="BB33" i="12"/>
  <c r="Y34" i="12"/>
  <c r="Z34" i="12"/>
  <c r="AA34" i="12"/>
  <c r="AC34" i="12"/>
  <c r="AL34" i="12"/>
  <c r="AN34" i="12"/>
  <c r="AP34" i="12" s="1"/>
  <c r="BB34" i="12"/>
  <c r="Y35" i="12"/>
  <c r="Z35" i="12"/>
  <c r="AA35" i="12"/>
  <c r="AC35" i="12"/>
  <c r="AL35" i="12"/>
  <c r="AN35" i="12"/>
  <c r="AZ35" i="12" s="1"/>
  <c r="BB35" i="12"/>
  <c r="Y19" i="12"/>
  <c r="Z19" i="12"/>
  <c r="AA19" i="12"/>
  <c r="AC19" i="12"/>
  <c r="AN19" i="12"/>
  <c r="AZ19" i="12" s="1"/>
  <c r="BC19" i="12"/>
  <c r="Y20" i="12"/>
  <c r="Z20" i="12"/>
  <c r="AA20" i="12"/>
  <c r="AC20" i="12"/>
  <c r="AN20" i="12"/>
  <c r="AR20" i="12" s="1"/>
  <c r="BC20" i="12"/>
  <c r="Y21" i="12"/>
  <c r="Z21" i="12"/>
  <c r="AA21" i="12"/>
  <c r="AC21" i="12"/>
  <c r="AN21" i="12"/>
  <c r="AP21" i="12" s="1"/>
  <c r="BB21" i="12"/>
  <c r="BC21" i="12"/>
  <c r="Y24" i="12"/>
  <c r="Z24" i="12"/>
  <c r="AA24" i="12"/>
  <c r="AC24" i="12"/>
  <c r="AN24" i="12"/>
  <c r="AZ24" i="12" s="1"/>
  <c r="BB24" i="12"/>
  <c r="BC24" i="12"/>
  <c r="Y26" i="12"/>
  <c r="Z26" i="12"/>
  <c r="AA26" i="12"/>
  <c r="AC26" i="12"/>
  <c r="AH26" i="12"/>
  <c r="AI26" i="12"/>
  <c r="AL26" i="12"/>
  <c r="AN26" i="12"/>
  <c r="AP26" i="12" s="1"/>
  <c r="BB26" i="12"/>
  <c r="Y27" i="12"/>
  <c r="Z27" i="12"/>
  <c r="AA27" i="12"/>
  <c r="AC27" i="12"/>
  <c r="AH27" i="12"/>
  <c r="AL27" i="12"/>
  <c r="AN27" i="12"/>
  <c r="AS27" i="12" s="1"/>
  <c r="BB27" i="12"/>
  <c r="Y30" i="2"/>
  <c r="Z30" i="2"/>
  <c r="AA30" i="2"/>
  <c r="AC30" i="2"/>
  <c r="AE30" i="2"/>
  <c r="O38" i="2" s="1"/>
  <c r="AN30" i="2"/>
  <c r="AZ30" i="2" s="1"/>
  <c r="S30" i="2"/>
  <c r="T30" i="2" s="1"/>
  <c r="U30" i="2" s="1"/>
  <c r="BC30" i="2"/>
  <c r="Y31" i="2"/>
  <c r="Z31" i="2"/>
  <c r="AA31" i="2"/>
  <c r="AC31" i="2"/>
  <c r="AE31" i="2"/>
  <c r="AN31" i="2"/>
  <c r="AZ31" i="2" s="1"/>
  <c r="S31" i="2"/>
  <c r="T31" i="2" s="1"/>
  <c r="U31" i="2" s="1"/>
  <c r="BB31" i="2"/>
  <c r="BC31" i="2"/>
  <c r="Y32" i="2"/>
  <c r="Z32" i="2"/>
  <c r="AA32" i="2"/>
  <c r="AC32" i="2"/>
  <c r="AE32" i="2"/>
  <c r="AN32" i="2"/>
  <c r="AZ32" i="2" s="1"/>
  <c r="S32" i="2"/>
  <c r="T32" i="2" s="1"/>
  <c r="U32" i="2" s="1"/>
  <c r="BB32" i="2"/>
  <c r="BC32" i="2"/>
  <c r="Y33" i="2"/>
  <c r="Z33" i="2"/>
  <c r="AA33" i="2"/>
  <c r="AC33" i="2"/>
  <c r="AE33" i="2"/>
  <c r="AN33" i="2"/>
  <c r="AZ33" i="2" s="1"/>
  <c r="S33" i="2"/>
  <c r="T33" i="2" s="1"/>
  <c r="U33" i="2" s="1"/>
  <c r="BB33" i="2"/>
  <c r="BC33" i="2"/>
  <c r="Y34" i="2"/>
  <c r="Z34" i="2"/>
  <c r="AA34" i="2"/>
  <c r="AC34" i="2"/>
  <c r="AE34" i="2"/>
  <c r="AL34" i="2"/>
  <c r="AN34" i="2"/>
  <c r="S34" i="2"/>
  <c r="T34" i="2" s="1"/>
  <c r="BB34" i="2"/>
  <c r="BC34" i="2"/>
  <c r="Y35" i="2"/>
  <c r="Z35" i="2"/>
  <c r="AA35" i="2"/>
  <c r="AC35" i="2"/>
  <c r="AE35" i="2"/>
  <c r="AH35" i="2"/>
  <c r="AL35" i="2"/>
  <c r="AN35" i="2"/>
  <c r="AZ35" i="2" s="1"/>
  <c r="S35" i="2"/>
  <c r="T35" i="2" s="1"/>
  <c r="BA35" i="2"/>
  <c r="BB35" i="2"/>
  <c r="Y36" i="2"/>
  <c r="Z36" i="2"/>
  <c r="AA36" i="2"/>
  <c r="AC36" i="2"/>
  <c r="AE36" i="2"/>
  <c r="AH36" i="2"/>
  <c r="AL36" i="2"/>
  <c r="AN36" i="2"/>
  <c r="AS36" i="2" s="1"/>
  <c r="S36" i="2"/>
  <c r="T36" i="2" s="1"/>
  <c r="BA36" i="2"/>
  <c r="BB36" i="2"/>
  <c r="Y37" i="2"/>
  <c r="Z37" i="2"/>
  <c r="AA37" i="2"/>
  <c r="AC37" i="2"/>
  <c r="AE37" i="2"/>
  <c r="AH37" i="2"/>
  <c r="AL37" i="2"/>
  <c r="AN37" i="2"/>
  <c r="AZ37" i="2" s="1"/>
  <c r="S37" i="2"/>
  <c r="T37" i="2" s="1"/>
  <c r="BA37" i="2"/>
  <c r="BB37" i="2"/>
  <c r="Y19" i="2"/>
  <c r="Z19" i="2"/>
  <c r="AA19" i="2"/>
  <c r="AC19" i="2"/>
  <c r="AN19" i="2"/>
  <c r="AZ19" i="2" s="1"/>
  <c r="BB19" i="2"/>
  <c r="BC19" i="2"/>
  <c r="Y20" i="2"/>
  <c r="Z20" i="2"/>
  <c r="AA20" i="2"/>
  <c r="AC20" i="2"/>
  <c r="AN20" i="2"/>
  <c r="AZ20" i="2" s="1"/>
  <c r="BB20" i="2"/>
  <c r="BC20" i="2"/>
  <c r="Y21" i="2"/>
  <c r="Z21" i="2"/>
  <c r="AA21" i="2"/>
  <c r="AN21" i="2"/>
  <c r="AZ21" i="2" s="1"/>
  <c r="BB21" i="2"/>
  <c r="BC21" i="2"/>
  <c r="Y22" i="2"/>
  <c r="Z22" i="2"/>
  <c r="AA22" i="2"/>
  <c r="AC22" i="2"/>
  <c r="AN22" i="2"/>
  <c r="AS22" i="2" s="1"/>
  <c r="BB22" i="2"/>
  <c r="BC22" i="2"/>
  <c r="Y24" i="2"/>
  <c r="Z24" i="2"/>
  <c r="AA24" i="2"/>
  <c r="AC24" i="2"/>
  <c r="AL24" i="2"/>
  <c r="AN24" i="2"/>
  <c r="AZ24" i="2" s="1"/>
  <c r="BA24" i="2"/>
  <c r="BB24" i="2"/>
  <c r="Y25" i="2"/>
  <c r="Z25" i="2"/>
  <c r="AA25" i="2"/>
  <c r="AC25" i="2"/>
  <c r="AL25" i="2"/>
  <c r="AN25" i="2"/>
  <c r="AS25" i="2" s="1"/>
  <c r="BA25" i="2"/>
  <c r="BB25" i="2"/>
  <c r="AK37" i="2" l="1"/>
  <c r="U37" i="2"/>
  <c r="U34" i="2"/>
  <c r="AK34" i="2" s="1"/>
  <c r="AK36" i="2"/>
  <c r="U36" i="2"/>
  <c r="BA34" i="2"/>
  <c r="AK35" i="2"/>
  <c r="U35" i="2"/>
  <c r="AI37" i="2"/>
  <c r="AJ37" i="2"/>
  <c r="AI35" i="2"/>
  <c r="AJ36" i="2"/>
  <c r="AI36" i="2"/>
  <c r="AJ35" i="2"/>
  <c r="AR24" i="12"/>
  <c r="AP19" i="12"/>
  <c r="AS34" i="2"/>
  <c r="AS26" i="12"/>
  <c r="AZ34" i="12"/>
  <c r="AJ34" i="2"/>
  <c r="AR19" i="12"/>
  <c r="AS34" i="12"/>
  <c r="AZ32" i="12"/>
  <c r="AZ21" i="12"/>
  <c r="AR21" i="12"/>
  <c r="AS37" i="2"/>
  <c r="AR36" i="2"/>
  <c r="AR37" i="2"/>
  <c r="AP36" i="2"/>
  <c r="AR31" i="2"/>
  <c r="AP37" i="2"/>
  <c r="AQ31" i="2"/>
  <c r="AZ25" i="2"/>
  <c r="AR32" i="2"/>
  <c r="AP31" i="2"/>
  <c r="AR25" i="2"/>
  <c r="AS24" i="2"/>
  <c r="AP25" i="2"/>
  <c r="AR24" i="2"/>
  <c r="AR21" i="2"/>
  <c r="AQ19" i="2"/>
  <c r="AQ24" i="12"/>
  <c r="AP24" i="12"/>
  <c r="AZ26" i="12"/>
  <c r="AQ19" i="12"/>
  <c r="AR30" i="2"/>
  <c r="AQ30" i="2"/>
  <c r="AP30" i="2"/>
  <c r="AQ33" i="12"/>
  <c r="AR32" i="12"/>
  <c r="AR26" i="12"/>
  <c r="AQ21" i="12"/>
  <c r="AQ20" i="12"/>
  <c r="AP35" i="12"/>
  <c r="AP33" i="12"/>
  <c r="AQ32" i="12"/>
  <c r="AR35" i="12"/>
  <c r="AR33" i="12"/>
  <c r="AP20" i="12"/>
  <c r="AQ22" i="2"/>
  <c r="AS20" i="2"/>
  <c r="AR33" i="2"/>
  <c r="AP32" i="2"/>
  <c r="AR27" i="12"/>
  <c r="AS35" i="12"/>
  <c r="AZ22" i="2"/>
  <c r="AZ27" i="12"/>
  <c r="AP22" i="2"/>
  <c r="AQ20" i="2"/>
  <c r="AQ33" i="2"/>
  <c r="AP27" i="12"/>
  <c r="AZ20" i="12"/>
  <c r="AP20" i="2"/>
  <c r="AZ36" i="2"/>
  <c r="AR34" i="2"/>
  <c r="AP33" i="2"/>
  <c r="AQ21" i="2"/>
  <c r="AR34" i="12"/>
  <c r="AQ32" i="2"/>
  <c r="AS35" i="2"/>
  <c r="AP24" i="2"/>
  <c r="AP21" i="2"/>
  <c r="AP19" i="2"/>
  <c r="AR35" i="2"/>
  <c r="AQ34" i="2"/>
  <c r="AP35" i="2"/>
  <c r="AZ34" i="2"/>
  <c r="AP34" i="2"/>
  <c r="AH31" i="2"/>
  <c r="AI31" i="2" l="1"/>
  <c r="AK31" i="2"/>
  <c r="AL31" i="2"/>
  <c r="AH21" i="12"/>
  <c r="S21" i="12"/>
  <c r="AI21" i="12" s="1"/>
  <c r="T21" i="12" l="1"/>
  <c r="BA31" i="2"/>
  <c r="AJ31" i="2"/>
  <c r="AS31" i="2"/>
  <c r="U21" i="12" l="1"/>
  <c r="AK21" i="12" s="1"/>
  <c r="BA21" i="12"/>
  <c r="AJ21" i="12"/>
  <c r="AL21" i="12"/>
  <c r="AS21" i="12"/>
  <c r="S34" i="12" l="1"/>
  <c r="R34" i="12"/>
  <c r="S33" i="12"/>
  <c r="BA33" i="12" s="1"/>
  <c r="R33" i="12"/>
  <c r="AH33" i="12" l="1"/>
  <c r="T33" i="12"/>
  <c r="AH34" i="12"/>
  <c r="T34" i="12"/>
  <c r="BC34" i="12"/>
  <c r="AI34" i="12"/>
  <c r="AI33" i="12"/>
  <c r="AH34" i="2"/>
  <c r="S24" i="2"/>
  <c r="AI24" i="2" s="1"/>
  <c r="R24" i="2"/>
  <c r="U34" i="12" l="1"/>
  <c r="AK34" i="12" s="1"/>
  <c r="AJ34" i="12"/>
  <c r="AQ34" i="12"/>
  <c r="U33" i="12"/>
  <c r="AJ33" i="12"/>
  <c r="AH33" i="2"/>
  <c r="AL33" i="12"/>
  <c r="AK33" i="12"/>
  <c r="AS33" i="12"/>
  <c r="AQ36" i="2"/>
  <c r="BC36" i="2"/>
  <c r="T26" i="12"/>
  <c r="U26" i="12" s="1"/>
  <c r="T24" i="2"/>
  <c r="E43" i="15"/>
  <c r="E67" i="12"/>
  <c r="E69" i="2"/>
  <c r="AK26" i="12" l="1"/>
  <c r="AJ26" i="12"/>
  <c r="AK24" i="2"/>
  <c r="AJ24" i="2"/>
  <c r="BC26" i="12"/>
  <c r="AQ26" i="12"/>
  <c r="AQ24" i="2"/>
  <c r="BC24" i="2"/>
  <c r="N4" i="15"/>
  <c r="R3" i="12"/>
  <c r="R3" i="2"/>
  <c r="K3" i="7"/>
  <c r="B12" i="15" l="1"/>
  <c r="B10" i="12"/>
  <c r="B11" i="15"/>
  <c r="K55" i="7" l="1"/>
  <c r="S18" i="12" l="1"/>
  <c r="AI18" i="12" s="1"/>
  <c r="AN18" i="12"/>
  <c r="AR18" i="12" s="1"/>
  <c r="AC18" i="12"/>
  <c r="AA18" i="12"/>
  <c r="Z18" i="12"/>
  <c r="Y18" i="12"/>
  <c r="AH18" i="12" l="1"/>
  <c r="T18" i="12"/>
  <c r="BB18" i="12" s="1"/>
  <c r="BC18" i="12"/>
  <c r="AP18" i="12"/>
  <c r="AZ18" i="12"/>
  <c r="AQ18" i="12"/>
  <c r="U18" i="12" l="1"/>
  <c r="AK18" i="12" s="1"/>
  <c r="AS18" i="12"/>
  <c r="AL18" i="12"/>
  <c r="BA18" i="12"/>
  <c r="AJ18" i="12"/>
  <c r="R6" i="12"/>
  <c r="D9" i="7" l="1"/>
  <c r="AH30" i="2" l="1"/>
  <c r="B4" i="12"/>
  <c r="B4" i="2"/>
  <c r="N7" i="15"/>
  <c r="M43" i="15"/>
  <c r="M42" i="15"/>
  <c r="B42" i="15"/>
  <c r="S67" i="12"/>
  <c r="S66" i="12"/>
  <c r="B66" i="12"/>
  <c r="B68" i="2"/>
  <c r="B9" i="12"/>
  <c r="B10" i="2"/>
  <c r="B9" i="2"/>
  <c r="A15" i="7"/>
  <c r="D7" i="7"/>
  <c r="AH32" i="2" l="1"/>
  <c r="R68" i="2"/>
  <c r="K54" i="7"/>
  <c r="A54" i="7"/>
  <c r="AF22" i="15"/>
  <c r="W22" i="15"/>
  <c r="AU20" i="15"/>
  <c r="AT20" i="15"/>
  <c r="AS20" i="15"/>
  <c r="AG20" i="15"/>
  <c r="AF20" i="15"/>
  <c r="AR20" i="15" s="1"/>
  <c r="AD20" i="15"/>
  <c r="AC20" i="15"/>
  <c r="AB20" i="15"/>
  <c r="AA20" i="15"/>
  <c r="Y20" i="15"/>
  <c r="X20" i="15"/>
  <c r="W20" i="15"/>
  <c r="V20" i="15"/>
  <c r="U20" i="15"/>
  <c r="AU19" i="15"/>
  <c r="AT19" i="15"/>
  <c r="AS19" i="15"/>
  <c r="AG19" i="15"/>
  <c r="AF19" i="15"/>
  <c r="AR19" i="15" s="1"/>
  <c r="AD19" i="15"/>
  <c r="AC19" i="15"/>
  <c r="AB19" i="15"/>
  <c r="AA19" i="15"/>
  <c r="Y19" i="15"/>
  <c r="X19" i="15"/>
  <c r="W19" i="15"/>
  <c r="V19" i="15"/>
  <c r="U19" i="15"/>
  <c r="B3" i="15"/>
  <c r="R6" i="2"/>
  <c r="R69" i="2"/>
  <c r="R35" i="12"/>
  <c r="S35" i="12"/>
  <c r="H6" i="7"/>
  <c r="AI34" i="2"/>
  <c r="D8" i="7"/>
  <c r="AH19" i="2"/>
  <c r="R25" i="2"/>
  <c r="AH29" i="2"/>
  <c r="AH19" i="12"/>
  <c r="AH20" i="12"/>
  <c r="AH24" i="12"/>
  <c r="R31" i="12"/>
  <c r="R32" i="12"/>
  <c r="S18" i="2"/>
  <c r="AI18" i="2" s="1"/>
  <c r="S19" i="2"/>
  <c r="AI19" i="2" s="1"/>
  <c r="S20" i="2"/>
  <c r="AI20" i="2" s="1"/>
  <c r="S21" i="2"/>
  <c r="AI21" i="2" s="1"/>
  <c r="S22" i="2"/>
  <c r="AI22" i="2" s="1"/>
  <c r="S25" i="2"/>
  <c r="AI25" i="2" s="1"/>
  <c r="S29" i="2"/>
  <c r="T29" i="2" s="1"/>
  <c r="U29" i="2" s="1"/>
  <c r="AI32" i="2"/>
  <c r="S31" i="12"/>
  <c r="BA31" i="12" s="1"/>
  <c r="S32" i="12"/>
  <c r="BA32" i="12" s="1"/>
  <c r="S19" i="12"/>
  <c r="AI19" i="12" s="1"/>
  <c r="S20" i="12"/>
  <c r="AI20" i="12" s="1"/>
  <c r="S24" i="12"/>
  <c r="AI24" i="12" s="1"/>
  <c r="BB18" i="2"/>
  <c r="BB31" i="12"/>
  <c r="Z31" i="12"/>
  <c r="AA31" i="12"/>
  <c r="AC31" i="12"/>
  <c r="AN31" i="12"/>
  <c r="AN29" i="12"/>
  <c r="AN30" i="12"/>
  <c r="Y31" i="12"/>
  <c r="AM38" i="12"/>
  <c r="AT38" i="12"/>
  <c r="AU38" i="12"/>
  <c r="AV38" i="12"/>
  <c r="AW38" i="12"/>
  <c r="AX38" i="12"/>
  <c r="AY38" i="12"/>
  <c r="AN18" i="2"/>
  <c r="AN29" i="2"/>
  <c r="BC18" i="2"/>
  <c r="BC29" i="2"/>
  <c r="AT40" i="2"/>
  <c r="AU40" i="2"/>
  <c r="AV40" i="2"/>
  <c r="AW40" i="2"/>
  <c r="AX40" i="2"/>
  <c r="AY40" i="2"/>
  <c r="Z29" i="2"/>
  <c r="AA29" i="2"/>
  <c r="AC29" i="2"/>
  <c r="M38" i="2" s="1"/>
  <c r="M40" i="2" s="1"/>
  <c r="AE29" i="2"/>
  <c r="Z18" i="2"/>
  <c r="AA18" i="2"/>
  <c r="AC18" i="2"/>
  <c r="AE18" i="2"/>
  <c r="Y29" i="2"/>
  <c r="Y18" i="2"/>
  <c r="AR21" i="15"/>
  <c r="AI19" i="15"/>
  <c r="AK19" i="15"/>
  <c r="AH35" i="12" l="1"/>
  <c r="T35" i="12"/>
  <c r="AH32" i="12"/>
  <c r="T32" i="12"/>
  <c r="AH31" i="12"/>
  <c r="T31" i="12"/>
  <c r="U31" i="12" s="1"/>
  <c r="AS21" i="15"/>
  <c r="BC35" i="12"/>
  <c r="AI35" i="12"/>
  <c r="AI33" i="2"/>
  <c r="AK33" i="2"/>
  <c r="AI32" i="12"/>
  <c r="AL32" i="12"/>
  <c r="AK32" i="2"/>
  <c r="AI30" i="2"/>
  <c r="AK30" i="2"/>
  <c r="AI29" i="2"/>
  <c r="BB30" i="2"/>
  <c r="S27" i="12"/>
  <c r="AI27" i="12" s="1"/>
  <c r="AR29" i="2"/>
  <c r="AI31" i="12"/>
  <c r="AZ31" i="12"/>
  <c r="AR31" i="12"/>
  <c r="AK29" i="2"/>
  <c r="AJ20" i="15"/>
  <c r="AI20" i="15"/>
  <c r="AI21" i="15" s="1"/>
  <c r="AH20" i="15"/>
  <c r="AF21" i="15"/>
  <c r="AK20" i="15"/>
  <c r="AK21" i="15" s="1"/>
  <c r="AU21" i="15"/>
  <c r="V21" i="15"/>
  <c r="AA21" i="15"/>
  <c r="AT21" i="15"/>
  <c r="X21" i="15"/>
  <c r="AC21" i="15"/>
  <c r="AG21" i="15"/>
  <c r="AD21" i="15"/>
  <c r="AQ31" i="12"/>
  <c r="T25" i="2"/>
  <c r="W21" i="15"/>
  <c r="AB21" i="15"/>
  <c r="AC28" i="12"/>
  <c r="U21" i="15"/>
  <c r="Y21" i="15"/>
  <c r="AJ19" i="15"/>
  <c r="AH19" i="15"/>
  <c r="Z36" i="12"/>
  <c r="AC36" i="12"/>
  <c r="AC38" i="2"/>
  <c r="J38" i="2"/>
  <c r="AN38" i="2"/>
  <c r="AQ18" i="2"/>
  <c r="AZ18" i="2"/>
  <c r="J26" i="2"/>
  <c r="Y36" i="12"/>
  <c r="G36" i="12" s="1"/>
  <c r="T21" i="2"/>
  <c r="T19" i="12"/>
  <c r="T20" i="12"/>
  <c r="T19" i="2"/>
  <c r="AN36" i="12"/>
  <c r="AR36" i="12" s="1"/>
  <c r="Z26" i="2"/>
  <c r="AE38" i="2"/>
  <c r="Z38" i="2"/>
  <c r="AQ29" i="2"/>
  <c r="AZ29" i="2"/>
  <c r="AN28" i="12"/>
  <c r="K28" i="12"/>
  <c r="K36" i="12"/>
  <c r="K38" i="12" s="1"/>
  <c r="T22" i="2"/>
  <c r="U22" i="2" s="1"/>
  <c r="AJ31" i="12"/>
  <c r="T24" i="12"/>
  <c r="Y26" i="2"/>
  <c r="Y38" i="2"/>
  <c r="G38" i="2" s="1"/>
  <c r="AE26" i="2"/>
  <c r="AA38" i="2"/>
  <c r="AO36" i="12"/>
  <c r="Y28" i="12"/>
  <c r="AE28" i="12"/>
  <c r="O28" i="12" s="1"/>
  <c r="O38" i="12" s="1"/>
  <c r="J36" i="12"/>
  <c r="AA26" i="2"/>
  <c r="M28" i="12"/>
  <c r="J28" i="12"/>
  <c r="M36" i="12"/>
  <c r="M38" i="12" s="1"/>
  <c r="AO38" i="2"/>
  <c r="M26" i="2"/>
  <c r="K26" i="2"/>
  <c r="Z28" i="12"/>
  <c r="AA36" i="12"/>
  <c r="AL33" i="2"/>
  <c r="AL32" i="2"/>
  <c r="T18" i="2"/>
  <c r="T20" i="2"/>
  <c r="AO26" i="2"/>
  <c r="AH18" i="2"/>
  <c r="AC26" i="2"/>
  <c r="AH38" i="2"/>
  <c r="R38" i="2" s="1"/>
  <c r="O26" i="2"/>
  <c r="O40" i="2" s="1"/>
  <c r="AN26" i="2"/>
  <c r="AE36" i="12"/>
  <c r="AO28" i="12"/>
  <c r="AA28" i="12"/>
  <c r="U20" i="12" l="1"/>
  <c r="BA20" i="12"/>
  <c r="U32" i="12"/>
  <c r="AS32" i="12" s="1"/>
  <c r="AJ32" i="12"/>
  <c r="U35" i="12"/>
  <c r="AK35" i="12" s="1"/>
  <c r="AJ35" i="12"/>
  <c r="AQ35" i="12"/>
  <c r="G28" i="12"/>
  <c r="G38" i="12" s="1"/>
  <c r="Y37" i="12"/>
  <c r="U24" i="12"/>
  <c r="AK24" i="12" s="1"/>
  <c r="U19" i="12"/>
  <c r="AK19" i="12" s="1"/>
  <c r="U18" i="2"/>
  <c r="AK18" i="2" s="1"/>
  <c r="U20" i="2"/>
  <c r="AK20" i="2" s="1"/>
  <c r="U19" i="2"/>
  <c r="AK19" i="2" s="1"/>
  <c r="AS19" i="2"/>
  <c r="U21" i="2"/>
  <c r="AK21" i="2" s="1"/>
  <c r="AS18" i="2"/>
  <c r="G26" i="2"/>
  <c r="Y39" i="2"/>
  <c r="AK25" i="2"/>
  <c r="AJ25" i="2"/>
  <c r="AJ20" i="12"/>
  <c r="AK20" i="12"/>
  <c r="J29" i="12"/>
  <c r="AA29" i="12" s="1"/>
  <c r="AL22" i="2"/>
  <c r="AK22" i="2"/>
  <c r="J39" i="2"/>
  <c r="AA39" i="2" s="1"/>
  <c r="J27" i="2"/>
  <c r="BA19" i="12"/>
  <c r="AJ19" i="12"/>
  <c r="BA24" i="12"/>
  <c r="AJ24" i="12"/>
  <c r="AL21" i="2"/>
  <c r="AJ21" i="2"/>
  <c r="AL19" i="2"/>
  <c r="AL20" i="2"/>
  <c r="AL20" i="12"/>
  <c r="BB20" i="12"/>
  <c r="AL19" i="12"/>
  <c r="BB19" i="12"/>
  <c r="AK31" i="12"/>
  <c r="AL31" i="12"/>
  <c r="AL24" i="12"/>
  <c r="AL30" i="2"/>
  <c r="AS29" i="2"/>
  <c r="AL29" i="2"/>
  <c r="BB29" i="2"/>
  <c r="BB38" i="2" s="1"/>
  <c r="AK32" i="12"/>
  <c r="AS19" i="12"/>
  <c r="AS24" i="12"/>
  <c r="AS20" i="12"/>
  <c r="AQ37" i="2"/>
  <c r="BC37" i="2"/>
  <c r="BA32" i="2"/>
  <c r="AJ32" i="2"/>
  <c r="AS32" i="2"/>
  <c r="BA33" i="2"/>
  <c r="AJ33" i="2"/>
  <c r="AS33" i="2"/>
  <c r="BA30" i="2"/>
  <c r="AJ30" i="2"/>
  <c r="AS30" i="2"/>
  <c r="BA21" i="2"/>
  <c r="AS21" i="2"/>
  <c r="BA22" i="2"/>
  <c r="AR22" i="2"/>
  <c r="AJ22" i="2"/>
  <c r="BA19" i="2"/>
  <c r="AR19" i="2"/>
  <c r="AJ19" i="2"/>
  <c r="AQ25" i="2"/>
  <c r="BC25" i="2"/>
  <c r="BA20" i="2"/>
  <c r="AR20" i="2"/>
  <c r="AJ20" i="2"/>
  <c r="AH21" i="15"/>
  <c r="T27" i="12"/>
  <c r="AH28" i="12"/>
  <c r="R28" i="12" s="1"/>
  <c r="AI38" i="2"/>
  <c r="S38" i="2" s="1"/>
  <c r="R39" i="2" s="1"/>
  <c r="AJ21" i="15"/>
  <c r="AS31" i="12"/>
  <c r="AL18" i="2"/>
  <c r="AR18" i="2"/>
  <c r="AJ18" i="2"/>
  <c r="BB26" i="2"/>
  <c r="BC36" i="12"/>
  <c r="AH36" i="12"/>
  <c r="R36" i="12" s="1"/>
  <c r="G40" i="2"/>
  <c r="AI26" i="2"/>
  <c r="S26" i="2" s="1"/>
  <c r="J40" i="2"/>
  <c r="J38" i="12"/>
  <c r="AI36" i="12"/>
  <c r="S36" i="12" s="1"/>
  <c r="AP31" i="12"/>
  <c r="AP36" i="12" s="1"/>
  <c r="AN38" i="12"/>
  <c r="AI28" i="12"/>
  <c r="AI38" i="12" s="1"/>
  <c r="AN40" i="2"/>
  <c r="AZ38" i="2"/>
  <c r="AH26" i="2"/>
  <c r="R26" i="2" s="1"/>
  <c r="AO40" i="2"/>
  <c r="AZ28" i="12"/>
  <c r="AA37" i="12"/>
  <c r="AZ26" i="2"/>
  <c r="AO38" i="12"/>
  <c r="AJ29" i="2"/>
  <c r="AP29" i="2"/>
  <c r="BA29" i="2"/>
  <c r="AP18" i="2"/>
  <c r="BA18" i="2"/>
  <c r="BB36" i="12"/>
  <c r="AZ36" i="12"/>
  <c r="AP28" i="12"/>
  <c r="E31" i="7" l="1"/>
  <c r="E32" i="7" s="1"/>
  <c r="AJ27" i="12"/>
  <c r="U27" i="12"/>
  <c r="AS26" i="2"/>
  <c r="J41" i="2"/>
  <c r="AK36" i="12"/>
  <c r="U36" i="12" s="1"/>
  <c r="AL28" i="12"/>
  <c r="V28" i="12" s="1"/>
  <c r="AL38" i="2"/>
  <c r="V38" i="2" s="1"/>
  <c r="AS36" i="12"/>
  <c r="S28" i="12"/>
  <c r="R29" i="12" s="1"/>
  <c r="K38" i="7"/>
  <c r="AQ27" i="12"/>
  <c r="AQ28" i="12" s="1"/>
  <c r="BC27" i="12"/>
  <c r="BC28" i="12" s="1"/>
  <c r="BC38" i="12" s="1"/>
  <c r="L31" i="7" s="1"/>
  <c r="AQ35" i="2"/>
  <c r="AQ38" i="2" s="1"/>
  <c r="BC35" i="2"/>
  <c r="BC38" i="2" s="1"/>
  <c r="AS28" i="12"/>
  <c r="AR26" i="2"/>
  <c r="AL26" i="2"/>
  <c r="V26" i="2" s="1"/>
  <c r="R27" i="2"/>
  <c r="R38" i="12"/>
  <c r="R37" i="12"/>
  <c r="AS38" i="2"/>
  <c r="AS40" i="2" s="1"/>
  <c r="F22" i="7" s="1"/>
  <c r="BB28" i="12"/>
  <c r="BB38" i="12" s="1"/>
  <c r="J31" i="7" s="1"/>
  <c r="AZ40" i="2"/>
  <c r="H22" i="7" s="1"/>
  <c r="AH38" i="12"/>
  <c r="J38" i="7" s="1"/>
  <c r="S40" i="2"/>
  <c r="AR28" i="12"/>
  <c r="BA38" i="2"/>
  <c r="AJ38" i="2"/>
  <c r="T38" i="2" s="1"/>
  <c r="BC26" i="2"/>
  <c r="BA28" i="12"/>
  <c r="AI40" i="2"/>
  <c r="K37" i="7" s="1"/>
  <c r="AZ38" i="12"/>
  <c r="H23" i="7" s="1"/>
  <c r="AP38" i="2"/>
  <c r="R40" i="2"/>
  <c r="BB40" i="2"/>
  <c r="J30" i="7" s="1"/>
  <c r="AH40" i="2"/>
  <c r="J37" i="7" s="1"/>
  <c r="AP38" i="12"/>
  <c r="AJ36" i="12"/>
  <c r="AR38" i="2"/>
  <c r="AJ28" i="12"/>
  <c r="T28" i="12" s="1"/>
  <c r="J39" i="12"/>
  <c r="AQ26" i="2"/>
  <c r="BA36" i="12"/>
  <c r="AQ36" i="12"/>
  <c r="AA27" i="2"/>
  <c r="BA26" i="2"/>
  <c r="AK26" i="2"/>
  <c r="U26" i="2" s="1"/>
  <c r="AJ26" i="2"/>
  <c r="T26" i="2" s="1"/>
  <c r="AP26" i="2"/>
  <c r="AK38" i="2"/>
  <c r="U38" i="2" s="1"/>
  <c r="AL36" i="12"/>
  <c r="V36" i="12" s="1"/>
  <c r="V38" i="12" s="1"/>
  <c r="V40" i="2" l="1"/>
  <c r="H24" i="7"/>
  <c r="G48" i="7"/>
  <c r="T40" i="2"/>
  <c r="R41" i="2"/>
  <c r="U40" i="2"/>
  <c r="T27" i="2"/>
  <c r="T39" i="2"/>
  <c r="AS38" i="12"/>
  <c r="AL40" i="2"/>
  <c r="S38" i="12"/>
  <c r="I46" i="7" s="1"/>
  <c r="BC40" i="2"/>
  <c r="L30" i="7" s="1"/>
  <c r="L32" i="7" s="1"/>
  <c r="AR40" i="2"/>
  <c r="E22" i="7" s="1"/>
  <c r="R39" i="12"/>
  <c r="AL38" i="12"/>
  <c r="K39" i="7"/>
  <c r="J39" i="7"/>
  <c r="L38" i="7"/>
  <c r="AQ38" i="12"/>
  <c r="AR38" i="12"/>
  <c r="E23" i="7" s="1"/>
  <c r="BA38" i="12"/>
  <c r="AJ38" i="12"/>
  <c r="T36" i="12"/>
  <c r="T38" i="12" s="1"/>
  <c r="AQ40" i="2"/>
  <c r="L37" i="7"/>
  <c r="J32" i="7"/>
  <c r="BA40" i="2"/>
  <c r="I30" i="7" s="1"/>
  <c r="AP40" i="2"/>
  <c r="AK40" i="2"/>
  <c r="AJ40" i="2"/>
  <c r="T41" i="2" l="1"/>
  <c r="T37" i="12"/>
  <c r="I31" i="7"/>
  <c r="K31" i="7" s="1"/>
  <c r="L39" i="7"/>
  <c r="G47" i="7" s="1"/>
  <c r="E24" i="7"/>
  <c r="G23" i="7"/>
  <c r="F24" i="7"/>
  <c r="G22" i="7"/>
  <c r="K30" i="7"/>
  <c r="I32" i="7" l="1"/>
  <c r="K32" i="7"/>
  <c r="G24" i="7"/>
  <c r="I33" i="7" l="1"/>
  <c r="K33" i="7"/>
  <c r="G50" i="7"/>
  <c r="L33" i="7"/>
  <c r="J33" i="7"/>
  <c r="G25" i="7"/>
  <c r="E25" i="7"/>
  <c r="H25" i="7"/>
  <c r="F25" i="7"/>
  <c r="G52" i="7" l="1"/>
  <c r="AK27" i="12" l="1"/>
  <c r="AK28" i="12" s="1"/>
  <c r="U28" i="12" l="1"/>
  <c r="AK38" i="12"/>
  <c r="T29" i="12" l="1"/>
  <c r="U38" i="12"/>
</calcChain>
</file>

<file path=xl/sharedStrings.xml><?xml version="1.0" encoding="utf-8"?>
<sst xmlns="http://schemas.openxmlformats.org/spreadsheetml/2006/main" count="707" uniqueCount="323">
  <si>
    <t>Nr crt</t>
  </si>
  <si>
    <t>Denumirea disciplinei</t>
  </si>
  <si>
    <t>Tip</t>
  </si>
  <si>
    <t>Cod disciplină</t>
  </si>
  <si>
    <t>C</t>
  </si>
  <si>
    <t>S</t>
  </si>
  <si>
    <t>L</t>
  </si>
  <si>
    <t>P</t>
  </si>
  <si>
    <t>Credite</t>
  </si>
  <si>
    <t>FV</t>
  </si>
  <si>
    <t>TO</t>
  </si>
  <si>
    <t>SI</t>
  </si>
  <si>
    <t>TOC</t>
  </si>
  <si>
    <t>TOA</t>
  </si>
  <si>
    <t>Ore/săptămână</t>
  </si>
  <si>
    <t>Ore/semestru</t>
  </si>
  <si>
    <t>FACULTATEA DE INGINERIE</t>
  </si>
  <si>
    <t>Domeniul:</t>
  </si>
  <si>
    <t>PLAN DE ÎNVĂŢĂMÂNT</t>
  </si>
  <si>
    <t>SEMESTRUL 1</t>
  </si>
  <si>
    <t>SEMESTRUL 2</t>
  </si>
  <si>
    <t>DF</t>
  </si>
  <si>
    <t>DC</t>
  </si>
  <si>
    <t>DI</t>
  </si>
  <si>
    <t>DS</t>
  </si>
  <si>
    <t>DL</t>
  </si>
  <si>
    <t>CD</t>
  </si>
  <si>
    <t>ANUL I</t>
  </si>
  <si>
    <t>Cat</t>
  </si>
  <si>
    <t>DD</t>
  </si>
  <si>
    <t>DO</t>
  </si>
  <si>
    <t>Denumirea disciplinei opţionale</t>
  </si>
  <si>
    <t>DO1</t>
  </si>
  <si>
    <t>DO2</t>
  </si>
  <si>
    <t>U</t>
  </si>
  <si>
    <t>Forma de verificare</t>
  </si>
  <si>
    <t>Ore curs/săptămână</t>
  </si>
  <si>
    <t>Ore seminar/săptămână</t>
  </si>
  <si>
    <t>Ore laborator/săptămână</t>
  </si>
  <si>
    <t>Ore proiect/săptămână</t>
  </si>
  <si>
    <t>Total ore curs/semestru</t>
  </si>
  <si>
    <t>Total ore aplicaţii/semestru</t>
  </si>
  <si>
    <t>Disciplină de specialitate</t>
  </si>
  <si>
    <t>Disciplină impusă sau obligatorie</t>
  </si>
  <si>
    <t>Disciplină opţională sau la alegere</t>
  </si>
  <si>
    <t>Disciplină liber aleasă sau facultativă</t>
  </si>
  <si>
    <t>RECTOR,</t>
  </si>
  <si>
    <t>DECAN,</t>
  </si>
  <si>
    <t>Ciclul de studii:</t>
  </si>
  <si>
    <t>Titlul absolventului:</t>
  </si>
  <si>
    <t>Durata studiilor:</t>
  </si>
  <si>
    <t>Număr credite:</t>
  </si>
  <si>
    <t>Forma de învăţământ:</t>
  </si>
  <si>
    <t>Anul</t>
  </si>
  <si>
    <t>I</t>
  </si>
  <si>
    <t>II</t>
  </si>
  <si>
    <t>Activităţi didactice</t>
  </si>
  <si>
    <t>Sem. 1</t>
  </si>
  <si>
    <t>Sem. 2</t>
  </si>
  <si>
    <t>Sesiunea de examene</t>
  </si>
  <si>
    <t>Iarnă</t>
  </si>
  <si>
    <t>Vară</t>
  </si>
  <si>
    <t>SITUAŢII STATISTICE</t>
  </si>
  <si>
    <t>Total</t>
  </si>
  <si>
    <t>%</t>
  </si>
  <si>
    <t>Categorii de discipline</t>
  </si>
  <si>
    <t>Tipuri de discipline</t>
  </si>
  <si>
    <t>Total ore curs</t>
  </si>
  <si>
    <t>Total ore aplicaţii</t>
  </si>
  <si>
    <t>TOTAL ORE:</t>
  </si>
  <si>
    <t>ANUL II</t>
  </si>
  <si>
    <t>TOTAL SEMESTRU</t>
  </si>
  <si>
    <t>TOTAL AN</t>
  </si>
  <si>
    <t>Raport  CURS / APLICAŢII:</t>
  </si>
  <si>
    <t xml:space="preserve"> </t>
  </si>
  <si>
    <t>E</t>
  </si>
  <si>
    <t>4E</t>
  </si>
  <si>
    <t>UNIVERSITATEA „VASILE ALECSANDRI” DIN BACĂU</t>
  </si>
  <si>
    <t>DIRECTOR DEPARTAMENT,</t>
  </si>
  <si>
    <t>Ingineria şi protecţia mediului în industrie</t>
  </si>
  <si>
    <t>Facultatea</t>
  </si>
  <si>
    <t>DenFac</t>
  </si>
  <si>
    <t>Decani</t>
  </si>
  <si>
    <t>Departamente</t>
  </si>
  <si>
    <t>DirectoriDep</t>
  </si>
  <si>
    <t>Ciclul de studii</t>
  </si>
  <si>
    <t>Forma de învățământ</t>
  </si>
  <si>
    <t>Domeniul</t>
  </si>
  <si>
    <t>Programul de studii</t>
  </si>
  <si>
    <t>Prof.univ.dr.ing. Carol SCHNAKOVSZKY</t>
  </si>
  <si>
    <t>Departamentul de energetică, mecatronică și știința calculatoarelor (EMSC)</t>
  </si>
  <si>
    <t>Prof.univ.dr.ing. George CULEA</t>
  </si>
  <si>
    <t>Studii universitare de licență</t>
  </si>
  <si>
    <t>Învățământ cu frecvență (IF)</t>
  </si>
  <si>
    <t>Calculatoare şi tehnologia informaţiei</t>
  </si>
  <si>
    <t>Tehnologia informaţiei</t>
  </si>
  <si>
    <t>FACULTATEA DE LITERE</t>
  </si>
  <si>
    <t>Conf.univ.dr. Simina MASTACAN</t>
  </si>
  <si>
    <t>Departamentul de ingineria şi managementul sistemelor industriale (IMSI)</t>
  </si>
  <si>
    <t>Prof.univ.dr.ing. Gheorghe BRABIE</t>
  </si>
  <si>
    <t>Învățământ la distanță (ID)</t>
  </si>
  <si>
    <t>Ingineria mediului</t>
  </si>
  <si>
    <t>FACULTATEA DE ȘTIINȚE</t>
  </si>
  <si>
    <t>Prof.univ.dr. Mihai TALMACIU</t>
  </si>
  <si>
    <t>Departamentul de ingineria şi managementul sistemelor mecanice (IMSM)</t>
  </si>
  <si>
    <t>Prof.univ.dr.ing. Gheorghe PINTILIE</t>
  </si>
  <si>
    <t>Studii universitare de doctorat</t>
  </si>
  <si>
    <t>Învățământ cu frecvență redusă (IFR)</t>
  </si>
  <si>
    <t>Ingineria produselor alimentare</t>
  </si>
  <si>
    <t>Ingineria dezvoltării rurale durabile</t>
  </si>
  <si>
    <t>FACULTATEA DE ȘTIINȚE ECONOMICE</t>
  </si>
  <si>
    <t>Prof.univ.dr.ing.ec. Ovidiu-Leonard TURCU</t>
  </si>
  <si>
    <t>Departamentul de ingineria mediului şi inginerie mecanică (IMIM)</t>
  </si>
  <si>
    <t>Prof.univ.dr.ing. Luminița BIBIRE</t>
  </si>
  <si>
    <t>Studii de conversie profesională</t>
  </si>
  <si>
    <t>Inginerie chimică</t>
  </si>
  <si>
    <t>FACULTATEA DE ȘTIINȚE ALE MIȘCĂRII, SPORTULUI ȘI SĂNĂTĂȚII</t>
  </si>
  <si>
    <t>Prof.univ.dr. Nănuț-Nicu MÂRZA-DĂNILĂ</t>
  </si>
  <si>
    <t>Departamentul de inginerie chimică și alimentară (ICA)</t>
  </si>
  <si>
    <t>Prof.univ.dr.chim. Doru-Neculai MIRON</t>
  </si>
  <si>
    <t>Inginerie energetică</t>
  </si>
  <si>
    <t>Controlul şi securitatea produselor alimentare</t>
  </si>
  <si>
    <t>DEPARTAMENTUL PENTRU PREGĂTIREA PERSONALULUI DIDACTIC</t>
  </si>
  <si>
    <t>Prof.univ.dr. Gheorghe DUMITRIU</t>
  </si>
  <si>
    <t>Departamentul de limbi și literaturi străine</t>
  </si>
  <si>
    <t>Conf.univ.dr. Elena BONTA</t>
  </si>
  <si>
    <t>Inginerie industrială</t>
  </si>
  <si>
    <t>Inginerie biochimică</t>
  </si>
  <si>
    <t>Departamentul de limba și literatura română și științe ale comunicării</t>
  </si>
  <si>
    <t>Lector univ.dr. Luminița DRUGĂ</t>
  </si>
  <si>
    <t>Inginerie mecanică</t>
  </si>
  <si>
    <t>Energetică industrială</t>
  </si>
  <si>
    <t>Departamentul de educație fizică și performanță sportivă</t>
  </si>
  <si>
    <t>Prof.univ.dr. Gheorghe BALINT</t>
  </si>
  <si>
    <t>Inginerie şi management</t>
  </si>
  <si>
    <t>Design industrial</t>
  </si>
  <si>
    <t>Departamentul de kinetoterapie și terapie ocupațională</t>
  </si>
  <si>
    <t>Prof.univ.dr. Gloria RAȚĂ</t>
  </si>
  <si>
    <t>Mecatronică şi robotică</t>
  </si>
  <si>
    <t>Ingineria şi managementul calităţii</t>
  </si>
  <si>
    <t>Departamentul de matematică, informatică și științele educației</t>
  </si>
  <si>
    <t>Conf.univ.dr. Marcelina-Cristina MOCANU</t>
  </si>
  <si>
    <t>Limbă şi literatură</t>
  </si>
  <si>
    <t>Tehnologia construcţiilor de maşini</t>
  </si>
  <si>
    <t>Departamentul de biologie, ecologie și protecția mediului</t>
  </si>
  <si>
    <t>Lector univ.dr. Camelia URECHE</t>
  </si>
  <si>
    <t>Limbi moderne aplicate</t>
  </si>
  <si>
    <t>Echipamente pentru procese industriale</t>
  </si>
  <si>
    <t>Departamentul de contabilitate, audit și analiză economico-financiară</t>
  </si>
  <si>
    <t>Prof.univ.dr. Mihai DEJU</t>
  </si>
  <si>
    <t>Ştiinţe ale comunicării</t>
  </si>
  <si>
    <t>Inginerie economică în domeniul mecanic</t>
  </si>
  <si>
    <t>Departamentul de marketing și management</t>
  </si>
  <si>
    <t>Prof.univ.dr. Eugenia HARJA</t>
  </si>
  <si>
    <t>Biologie</t>
  </si>
  <si>
    <t>Mecatronică</t>
  </si>
  <si>
    <t>Departamentul pentru pregătirea personalului didactic</t>
  </si>
  <si>
    <t>Informatică</t>
  </si>
  <si>
    <t>Limba şi literatura engleză - Limba şi literatura franceză</t>
  </si>
  <si>
    <t>Matematică</t>
  </si>
  <si>
    <t>Limba şi literatura română - Limba şi literatura engleză</t>
  </si>
  <si>
    <t>Ştiinţa mediului</t>
  </si>
  <si>
    <t>Limba şi literatura română - Limba şi literatura franceză</t>
  </si>
  <si>
    <t>Ştiinţe ale educaţiei</t>
  </si>
  <si>
    <t>Limba şi literatura franceză - Limba şi literatura română</t>
  </si>
  <si>
    <t>Administrarea afacerilor</t>
  </si>
  <si>
    <t>Limba şi literatura engleză - Limba şi literatura română</t>
  </si>
  <si>
    <t>Contabilitate</t>
  </si>
  <si>
    <t>Traducere şi interpretare (engleză, franceză)</t>
  </si>
  <si>
    <t>Comunicare şi relaţii publice</t>
  </si>
  <si>
    <t>Marketing</t>
  </si>
  <si>
    <t>Educaţie fizică şi sport</t>
  </si>
  <si>
    <t>Kinetoterapie</t>
  </si>
  <si>
    <t>Psihologie</t>
  </si>
  <si>
    <t>Ecologie şi protecţia mediului</t>
  </si>
  <si>
    <t>Pedagogia învăţământului primar şi preşcolar</t>
  </si>
  <si>
    <t>Contabilitate şi informatică de gestiune</t>
  </si>
  <si>
    <t>Educaţie fizică şi sportivă</t>
  </si>
  <si>
    <t>Sport şi performanţă motrică</t>
  </si>
  <si>
    <t>Kinetoterapie şi motricitate specială</t>
  </si>
  <si>
    <t>Terapie ocupaţională</t>
  </si>
  <si>
    <t>Modul psihopedagogic- nivelul I</t>
  </si>
  <si>
    <t>Programul de studii:</t>
  </si>
  <si>
    <t>A</t>
  </si>
  <si>
    <t>2 VP</t>
  </si>
  <si>
    <t>1A/R</t>
  </si>
  <si>
    <t>3VP, 1A/R</t>
  </si>
  <si>
    <t>Studii universitare de master</t>
  </si>
  <si>
    <t>2 ani</t>
  </si>
  <si>
    <t>Total ore fără proiect de disertație și practică:</t>
  </si>
  <si>
    <t>Ore de practică:</t>
  </si>
  <si>
    <t>Ore alocate lucrării de disertație:</t>
  </si>
  <si>
    <t>Ore la opțiunea Universității „Vasile Alecsandri” din Bacău</t>
  </si>
  <si>
    <t>Disciplină de sinteză</t>
  </si>
  <si>
    <t>Disciplină de aprofundare</t>
  </si>
  <si>
    <t>TON</t>
  </si>
  <si>
    <t>TOI</t>
  </si>
  <si>
    <t>TOP</t>
  </si>
  <si>
    <t>Prezentarea și susținerea disertației</t>
  </si>
  <si>
    <t>Total activități directe (asistate integral)</t>
  </si>
  <si>
    <t>2VP</t>
  </si>
  <si>
    <t>DA</t>
  </si>
  <si>
    <t>14+14</t>
  </si>
  <si>
    <t>EXAMEN DE DISERTAȚIE</t>
  </si>
  <si>
    <t>DUPĂ SEMESTRUL 4</t>
  </si>
  <si>
    <t>APROBARE SENAT</t>
  </si>
  <si>
    <t>Cod:</t>
  </si>
  <si>
    <t>Numărul orelor asistate integral și parțial pe săptămână din semestrul didactic</t>
  </si>
  <si>
    <t>COORDONATOR PROGRAM</t>
  </si>
  <si>
    <t>Disciplină opțională sau la alegere</t>
  </si>
  <si>
    <t>Total ore aplicații/semestru</t>
  </si>
  <si>
    <t>DO3</t>
  </si>
  <si>
    <t>Conf. univ. dr. ing. Mirela Panainte-Lehăduș</t>
  </si>
  <si>
    <t>SEMESTRUL 3</t>
  </si>
  <si>
    <t>SEMESTRUL 4</t>
  </si>
  <si>
    <t>Procent maxim online:</t>
  </si>
  <si>
    <t>Curs 28.57%       Aplicații 28.57%</t>
  </si>
  <si>
    <t>DO4</t>
  </si>
  <si>
    <t>4E,1C</t>
  </si>
  <si>
    <t xml:space="preserve">4 E, 1C </t>
  </si>
  <si>
    <t>Activități asistate</t>
  </si>
  <si>
    <t>PA</t>
  </si>
  <si>
    <t>1C, 1 VP</t>
  </si>
  <si>
    <t>Activități asistate parțial</t>
  </si>
  <si>
    <t>AP</t>
  </si>
  <si>
    <t>AN</t>
  </si>
  <si>
    <t>Activități neasistate</t>
  </si>
  <si>
    <t>Total ore activitati asistate partial</t>
  </si>
  <si>
    <t>TPA</t>
  </si>
  <si>
    <t xml:space="preserve">PA </t>
  </si>
  <si>
    <t xml:space="preserve">Practica </t>
  </si>
  <si>
    <t>336 ore</t>
  </si>
  <si>
    <t>MASTER</t>
  </si>
  <si>
    <t>4E,</t>
  </si>
  <si>
    <t>8E, 1C</t>
  </si>
  <si>
    <t>3VP</t>
  </si>
  <si>
    <t xml:space="preserve"> 2 VP</t>
  </si>
  <si>
    <t>UB01SAC01S</t>
  </si>
  <si>
    <t>COMPETENȚE CONFERITE DE PROGRAMUL DE STUDII</t>
  </si>
  <si>
    <t>Departamentul …………………………..</t>
  </si>
  <si>
    <t>………………………..</t>
  </si>
  <si>
    <t>…………………………</t>
  </si>
  <si>
    <t>…………………………..</t>
  </si>
  <si>
    <t>Competențe profesionale</t>
  </si>
  <si>
    <t>Competențe transversale</t>
  </si>
  <si>
    <t>Se vor specifica doar competențele generale  (C1 - Cx), așa cum sunt menționate in suplimentul la diplomă</t>
  </si>
  <si>
    <t xml:space="preserve">DECAN, </t>
  </si>
  <si>
    <t>COORDONATOR PROGRAM,</t>
  </si>
  <si>
    <t>……………………………..</t>
  </si>
  <si>
    <t>UN</t>
  </si>
  <si>
    <t>Universitate</t>
  </si>
  <si>
    <t>OE</t>
  </si>
  <si>
    <t>Operator economic</t>
  </si>
  <si>
    <t>Ore laborator invățare prin muncă/săptămână</t>
  </si>
  <si>
    <t>Ore proiect invățare prin muncă/săptămână</t>
  </si>
  <si>
    <t>PIM</t>
  </si>
  <si>
    <t>LIM</t>
  </si>
  <si>
    <t>CUN</t>
  </si>
  <si>
    <t>COE</t>
  </si>
  <si>
    <t>Învățământ cu frecvență (IF) dual</t>
  </si>
  <si>
    <t>Valabil începând cu anul I universitar: 2025-2026</t>
  </si>
  <si>
    <t>PAM</t>
  </si>
  <si>
    <t>Ore activități invățare prin muncă asistate parțial</t>
  </si>
  <si>
    <t>Ore activități asistate parțial</t>
  </si>
  <si>
    <t>Nr. crt.</t>
  </si>
  <si>
    <t>Număr</t>
  </si>
  <si>
    <t>Număr credite UN</t>
  </si>
  <si>
    <t>Număr credite OE</t>
  </si>
  <si>
    <t>Total credite</t>
  </si>
  <si>
    <t>Tehnici avansate de modelarea și simularea proceselor industriale</t>
  </si>
  <si>
    <t>UB01TIA11S</t>
  </si>
  <si>
    <t>Prelucrarea datelor experimentale</t>
  </si>
  <si>
    <t>UB01TIA12S</t>
  </si>
  <si>
    <t>Organizarea și planificarea activităților de cercetare-dezvoltare</t>
  </si>
  <si>
    <t>UB01TIA13A</t>
  </si>
  <si>
    <t>Valorificarea superioară a resurselor</t>
  </si>
  <si>
    <t>UB01TIA14S</t>
  </si>
  <si>
    <t>Etică și integritate academică</t>
  </si>
  <si>
    <t>UB01TIA15A</t>
  </si>
  <si>
    <t>Activitate de cercetare și proiectare / practică I</t>
  </si>
  <si>
    <t>UB01TIA16S</t>
  </si>
  <si>
    <t>UB01TIA21A</t>
  </si>
  <si>
    <t>Programare avansată a controlerelor</t>
  </si>
  <si>
    <t>UB01TIA22A</t>
  </si>
  <si>
    <t xml:space="preserve">Testare și analiza software </t>
  </si>
  <si>
    <t>UB01TIA23A</t>
  </si>
  <si>
    <t>Tehnologii multimedia</t>
  </si>
  <si>
    <t>UB01TIA24A</t>
  </si>
  <si>
    <t>Proiect de cercetare aplicativă 1</t>
  </si>
  <si>
    <t>UB01TIA25S</t>
  </si>
  <si>
    <t>Activitate de cercetare și proiectare / practică II</t>
  </si>
  <si>
    <t>UB01TIA26S</t>
  </si>
  <si>
    <t>UB01TIA27C</t>
  </si>
  <si>
    <t>Proiectarea și managementul programelor educaționale</t>
  </si>
  <si>
    <t>UB01TIA28C</t>
  </si>
  <si>
    <t>UB01TIA29C</t>
  </si>
  <si>
    <t>UB01TIA31S</t>
  </si>
  <si>
    <t xml:space="preserve">Sisteme avansate IoT </t>
  </si>
  <si>
    <t>UB01TIA32S</t>
  </si>
  <si>
    <t>Aplicații în timp real pentru sisteme de acționare electrică</t>
  </si>
  <si>
    <t>UB01TIA33S</t>
  </si>
  <si>
    <t>Soluții avansate de criptografie și securitatea informației</t>
  </si>
  <si>
    <t>UB01TIA34S</t>
  </si>
  <si>
    <t>Tehnologii imersive</t>
  </si>
  <si>
    <t>UB01TIA35S</t>
  </si>
  <si>
    <t>Proiect de cercetare aplicativă 2</t>
  </si>
  <si>
    <t>UB01TIA36S</t>
  </si>
  <si>
    <t>Activitate de cercetare și proiectare  / practică III</t>
  </si>
  <si>
    <t>UB01TIA37S</t>
  </si>
  <si>
    <t>UB01TIA38S</t>
  </si>
  <si>
    <t>Didactica domeniului și dezvoltări în didactica specialității (înv. liceal, postliceal)</t>
  </si>
  <si>
    <t>UB01TIA39S</t>
  </si>
  <si>
    <t>UB01TIA310S</t>
  </si>
  <si>
    <t>Activitate de cercetare și proiectare / practică IV</t>
  </si>
  <si>
    <t>UB01TIA41S</t>
  </si>
  <si>
    <t>Practică pentru elaborarea disertației</t>
  </si>
  <si>
    <t>UB01TIA42S</t>
  </si>
  <si>
    <t>Finalizarea disertației</t>
  </si>
  <si>
    <t>UB01TIA43S</t>
  </si>
  <si>
    <t>Practică pedagogică (în învățământul liceal, postliceal)</t>
  </si>
  <si>
    <t>UB01TIA44S </t>
  </si>
  <si>
    <t>Examen de absolvire nivelul II: portofoliul didactic</t>
  </si>
  <si>
    <t>UB01TIA45S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</si>
</sst>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sz val="8"/>
      <color indexed="63"/>
      <name val="Arial"/>
      <family val="2"/>
    </font>
    <font>
      <sz val="10"/>
      <color indexed="63"/>
      <name val="Arial"/>
      <family val="2"/>
    </font>
    <font>
      <sz val="12"/>
      <color indexed="63"/>
      <name val="Arial"/>
      <family val="2"/>
    </font>
    <font>
      <b/>
      <sz val="8"/>
      <color indexed="6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sz val="12"/>
      <color indexed="9"/>
      <name val="Arial"/>
      <family val="2"/>
    </font>
    <font>
      <b/>
      <sz val="8"/>
      <color indexed="9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sz val="8"/>
      <color theme="1"/>
      <name val="Arial"/>
      <family val="2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7"/>
      <name val="Arial"/>
      <family val="2"/>
      <charset val="238"/>
    </font>
    <font>
      <sz val="8"/>
      <color rgb="FFFF0000"/>
      <name val="Arial"/>
      <family val="2"/>
    </font>
    <font>
      <i/>
      <sz val="10"/>
      <color rgb="FFFF0000"/>
      <name val="Arial"/>
      <family val="2"/>
    </font>
    <font>
      <sz val="8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20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applyFont="1" applyProtection="1">
      <protection locked="0"/>
    </xf>
    <xf numFmtId="0" fontId="15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7" fillId="0" borderId="0" xfId="0" applyFont="1"/>
    <xf numFmtId="0" fontId="16" fillId="0" borderId="1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9" fillId="0" borderId="0" xfId="0" applyFont="1"/>
    <xf numFmtId="0" fontId="21" fillId="0" borderId="0" xfId="0" applyFont="1" applyProtection="1">
      <protection locked="0"/>
    </xf>
    <xf numFmtId="0" fontId="0" fillId="0" borderId="0" xfId="0" applyAlignment="1">
      <alignment horizontal="left"/>
    </xf>
    <xf numFmtId="0" fontId="22" fillId="0" borderId="0" xfId="0" applyFont="1"/>
    <xf numFmtId="0" fontId="24" fillId="0" borderId="0" xfId="0" applyFont="1"/>
    <xf numFmtId="0" fontId="8" fillId="0" borderId="6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20" fillId="3" borderId="0" xfId="0" applyFont="1" applyFill="1"/>
    <xf numFmtId="0" fontId="0" fillId="3" borderId="0" xfId="0" applyFill="1"/>
    <xf numFmtId="0" fontId="21" fillId="3" borderId="0" xfId="0" applyFont="1" applyFill="1"/>
    <xf numFmtId="0" fontId="16" fillId="3" borderId="0" xfId="0" applyFont="1" applyFill="1"/>
    <xf numFmtId="0" fontId="17" fillId="3" borderId="0" xfId="0" applyFont="1" applyFill="1"/>
    <xf numFmtId="0" fontId="25" fillId="3" borderId="0" xfId="0" applyFont="1" applyFill="1" applyAlignment="1">
      <alignment horizontal="center" vertical="center"/>
    </xf>
    <xf numFmtId="0" fontId="25" fillId="3" borderId="0" xfId="0" applyFont="1" applyFill="1"/>
    <xf numFmtId="0" fontId="25" fillId="3" borderId="0" xfId="0" applyFont="1" applyFill="1" applyAlignment="1" applyProtection="1">
      <alignment horizontal="center" vertical="center"/>
      <protection locked="0"/>
    </xf>
    <xf numFmtId="1" fontId="0" fillId="0" borderId="0" xfId="0" applyNumberFormat="1"/>
    <xf numFmtId="2" fontId="9" fillId="0" borderId="0" xfId="0" applyNumberFormat="1" applyFont="1" applyProtection="1">
      <protection locked="0"/>
    </xf>
    <xf numFmtId="2" fontId="9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27" fillId="3" borderId="0" xfId="0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1" fillId="3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7" fillId="0" borderId="0" xfId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7" fillId="3" borderId="0" xfId="1" applyFill="1" applyAlignment="1">
      <alignment horizontal="center" vertical="center"/>
    </xf>
    <xf numFmtId="0" fontId="9" fillId="0" borderId="0" xfId="1" applyFont="1" applyAlignment="1" applyProtection="1">
      <alignment horizontal="left" vertical="center"/>
      <protection locked="0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 applyProtection="1">
      <alignment horizontal="center" vertical="center"/>
      <protection locked="0"/>
    </xf>
    <xf numFmtId="2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3" fillId="3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3" fillId="0" borderId="28" xfId="1" applyFont="1" applyBorder="1" applyAlignment="1" applyProtection="1">
      <alignment horizontal="center" vertical="center"/>
      <protection locked="0"/>
    </xf>
    <xf numFmtId="0" fontId="10" fillId="0" borderId="9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3" fillId="0" borderId="31" xfId="1" applyFont="1" applyBorder="1" applyAlignment="1" applyProtection="1">
      <alignment horizontal="center" vertical="center"/>
      <protection locked="0"/>
    </xf>
    <xf numFmtId="0" fontId="17" fillId="0" borderId="0" xfId="1" applyFont="1" applyAlignment="1">
      <alignment horizontal="center" vertical="center"/>
    </xf>
    <xf numFmtId="2" fontId="2" fillId="0" borderId="0" xfId="0" applyNumberFormat="1" applyFont="1"/>
    <xf numFmtId="0" fontId="2" fillId="0" borderId="0" xfId="0" applyFont="1"/>
    <xf numFmtId="0" fontId="30" fillId="0" borderId="0" xfId="0" applyFont="1"/>
    <xf numFmtId="0" fontId="31" fillId="0" borderId="0" xfId="0" applyFont="1"/>
    <xf numFmtId="0" fontId="7" fillId="0" borderId="0" xfId="0" applyFont="1"/>
    <xf numFmtId="0" fontId="33" fillId="0" borderId="26" xfId="0" applyFont="1" applyBorder="1" applyAlignment="1">
      <alignment vertical="center" wrapText="1"/>
    </xf>
    <xf numFmtId="0" fontId="34" fillId="0" borderId="0" xfId="0" applyFont="1" applyProtection="1">
      <protection locked="0"/>
    </xf>
    <xf numFmtId="0" fontId="34" fillId="0" borderId="0" xfId="0" applyFont="1" applyAlignment="1" applyProtection="1">
      <alignment horizontal="left"/>
      <protection locked="0"/>
    </xf>
    <xf numFmtId="0" fontId="21" fillId="0" borderId="0" xfId="0" applyFont="1" applyAlignment="1">
      <alignment vertical="center"/>
    </xf>
    <xf numFmtId="2" fontId="25" fillId="0" borderId="0" xfId="2" applyNumberFormat="1" applyFont="1" applyAlignment="1">
      <alignment horizontal="center"/>
    </xf>
    <xf numFmtId="0" fontId="31" fillId="0" borderId="0" xfId="1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3" fillId="4" borderId="0" xfId="1" applyFont="1" applyFill="1" applyAlignment="1">
      <alignment horizontal="center" vertical="center"/>
    </xf>
    <xf numFmtId="0" fontId="3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5" borderId="0" xfId="0" applyFill="1"/>
    <xf numFmtId="0" fontId="30" fillId="0" borderId="0" xfId="0" applyFont="1" applyAlignment="1">
      <alignment horizontal="left" vertical="center"/>
    </xf>
    <xf numFmtId="49" fontId="25" fillId="0" borderId="0" xfId="0" applyNumberFormat="1" applyFont="1"/>
    <xf numFmtId="0" fontId="7" fillId="0" borderId="0" xfId="0" applyFont="1" applyAlignment="1">
      <alignment horizontal="righ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11" fillId="6" borderId="0" xfId="0" applyFont="1" applyFill="1" applyAlignment="1">
      <alignment horizontal="center" vertical="center"/>
    </xf>
    <xf numFmtId="0" fontId="3" fillId="6" borderId="18" xfId="0" applyFont="1" applyFill="1" applyBorder="1" applyAlignment="1" applyProtection="1">
      <alignment horizontal="center" vertical="center"/>
      <protection locked="0"/>
    </xf>
    <xf numFmtId="0" fontId="27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16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center" vertical="center"/>
      <protection locked="0"/>
    </xf>
    <xf numFmtId="1" fontId="3" fillId="6" borderId="6" xfId="0" applyNumberFormat="1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" fillId="0" borderId="0" xfId="0" applyFont="1"/>
    <xf numFmtId="0" fontId="36" fillId="0" borderId="0" xfId="0" applyFont="1"/>
    <xf numFmtId="0" fontId="37" fillId="0" borderId="26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32" fillId="0" borderId="46" xfId="0" applyFont="1" applyBorder="1" applyAlignment="1">
      <alignment horizontal="left" vertical="center"/>
    </xf>
    <xf numFmtId="0" fontId="32" fillId="6" borderId="6" xfId="0" applyFont="1" applyFill="1" applyBorder="1" applyAlignment="1">
      <alignment horizontal="left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26" fillId="5" borderId="0" xfId="0" applyFont="1" applyFill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29" fillId="5" borderId="0" xfId="0" applyFont="1" applyFill="1" applyAlignment="1">
      <alignment horizontal="center" vertical="center" wrapText="1"/>
    </xf>
    <xf numFmtId="0" fontId="29" fillId="5" borderId="6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29" fillId="5" borderId="0" xfId="0" applyFont="1" applyFill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9" fillId="5" borderId="0" xfId="0" applyFont="1" applyFill="1" applyAlignment="1">
      <alignment horizontal="center" vertical="center"/>
    </xf>
    <xf numFmtId="0" fontId="29" fillId="5" borderId="2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40" fillId="0" borderId="0" xfId="0" applyNumberFormat="1" applyFont="1"/>
    <xf numFmtId="0" fontId="30" fillId="0" borderId="0" xfId="0" applyFont="1" applyAlignment="1">
      <alignment horizontal="left"/>
    </xf>
    <xf numFmtId="0" fontId="36" fillId="0" borderId="0" xfId="0" applyFont="1" applyAlignment="1" applyProtection="1">
      <alignment horizontal="left" wrapText="1"/>
      <protection locked="0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2" fillId="0" borderId="45" xfId="0" applyFont="1" applyBorder="1" applyAlignment="1">
      <alignment horizontal="left" vertical="top"/>
    </xf>
    <xf numFmtId="0" fontId="32" fillId="0" borderId="0" xfId="0" applyFont="1" applyAlignment="1">
      <alignment horizontal="left" vertical="top"/>
    </xf>
    <xf numFmtId="0" fontId="32" fillId="0" borderId="45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7" fillId="0" borderId="0" xfId="1"/>
    <xf numFmtId="0" fontId="37" fillId="0" borderId="26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2" fillId="0" borderId="19" xfId="0" applyFont="1" applyBorder="1" applyAlignment="1">
      <alignment horizontal="left" vertical="center"/>
    </xf>
    <xf numFmtId="0" fontId="32" fillId="0" borderId="20" xfId="0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0" fontId="32" fillId="0" borderId="21" xfId="0" applyFont="1" applyBorder="1" applyAlignment="1">
      <alignment horizontal="center" vertical="center"/>
    </xf>
    <xf numFmtId="0" fontId="3" fillId="4" borderId="21" xfId="0" applyFont="1" applyFill="1" applyBorder="1" applyAlignment="1" applyProtection="1">
      <alignment horizontal="center" vertical="center"/>
      <protection locked="0"/>
    </xf>
    <xf numFmtId="0" fontId="32" fillId="0" borderId="6" xfId="0" applyFont="1" applyBorder="1" applyAlignment="1">
      <alignment horizontal="center" vertical="center"/>
    </xf>
    <xf numFmtId="0" fontId="32" fillId="0" borderId="6" xfId="0" applyFont="1" applyBorder="1" applyAlignment="1">
      <alignment horizontal="left" vertical="center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1" fontId="3" fillId="4" borderId="6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8" xfId="0" applyFont="1" applyFill="1" applyBorder="1" applyAlignment="1" applyProtection="1">
      <alignment horizontal="center" vertical="center"/>
      <protection locked="0"/>
    </xf>
    <xf numFmtId="0" fontId="10" fillId="0" borderId="4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49" fontId="3" fillId="0" borderId="0" xfId="0" applyNumberFormat="1" applyFont="1"/>
    <xf numFmtId="0" fontId="42" fillId="0" borderId="0" xfId="0" applyFont="1"/>
    <xf numFmtId="1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2" fillId="6" borderId="6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3" fillId="6" borderId="14" xfId="0" applyFont="1" applyFill="1" applyBorder="1" applyAlignment="1" applyProtection="1">
      <alignment horizontal="center" vertical="center"/>
      <protection locked="0"/>
    </xf>
    <xf numFmtId="0" fontId="32" fillId="6" borderId="19" xfId="0" applyFont="1" applyFill="1" applyBorder="1" applyAlignment="1">
      <alignment horizontal="center" vertical="center"/>
    </xf>
    <xf numFmtId="0" fontId="3" fillId="6" borderId="19" xfId="0" applyFont="1" applyFill="1" applyBorder="1" applyAlignment="1" applyProtection="1">
      <alignment horizontal="center" vertical="center"/>
      <protection locked="0"/>
    </xf>
    <xf numFmtId="0" fontId="3" fillId="6" borderId="19" xfId="0" applyFont="1" applyFill="1" applyBorder="1" applyAlignment="1">
      <alignment horizontal="center" vertical="center"/>
    </xf>
    <xf numFmtId="1" fontId="3" fillId="6" borderId="19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/>
      <protection locked="0"/>
    </xf>
    <xf numFmtId="0" fontId="32" fillId="4" borderId="6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4" borderId="27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40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26" xfId="0" applyFont="1" applyBorder="1" applyAlignment="1">
      <alignment horizontal="center" vertical="center"/>
    </xf>
    <xf numFmtId="164" fontId="2" fillId="0" borderId="24" xfId="2" applyNumberFormat="1" applyFont="1" applyBorder="1" applyAlignment="1">
      <alignment horizontal="center" vertical="center"/>
    </xf>
    <xf numFmtId="9" fontId="2" fillId="0" borderId="24" xfId="2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64" fontId="2" fillId="0" borderId="9" xfId="2" applyNumberFormat="1" applyFont="1" applyBorder="1" applyAlignment="1">
      <alignment horizontal="center" vertical="center"/>
    </xf>
    <xf numFmtId="9" fontId="2" fillId="0" borderId="37" xfId="2" applyFont="1" applyBorder="1" applyAlignment="1">
      <alignment horizontal="center" vertical="center"/>
    </xf>
    <xf numFmtId="164" fontId="2" fillId="0" borderId="26" xfId="2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4" fillId="0" borderId="55" xfId="1" applyFont="1" applyBorder="1" applyAlignment="1">
      <alignment horizontal="center" vertical="center" wrapText="1"/>
    </xf>
    <xf numFmtId="0" fontId="3" fillId="0" borderId="14" xfId="1" applyFont="1" applyBorder="1" applyAlignment="1" applyProtection="1">
      <alignment horizontal="center" vertical="center"/>
      <protection locked="0"/>
    </xf>
    <xf numFmtId="0" fontId="32" fillId="0" borderId="19" xfId="0" applyFont="1" applyBorder="1" applyAlignment="1">
      <alignment horizontal="center" vertical="center"/>
    </xf>
    <xf numFmtId="0" fontId="3" fillId="0" borderId="19" xfId="1" applyFont="1" applyBorder="1" applyAlignment="1" applyProtection="1">
      <alignment horizontal="center" vertical="center"/>
      <protection locked="0"/>
    </xf>
    <xf numFmtId="0" fontId="3" fillId="0" borderId="19" xfId="1" applyFont="1" applyBorder="1" applyAlignment="1">
      <alignment horizontal="center" vertical="center"/>
    </xf>
    <xf numFmtId="1" fontId="3" fillId="0" borderId="19" xfId="1" applyNumberFormat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left" vertical="center"/>
      <protection locked="0"/>
    </xf>
    <xf numFmtId="0" fontId="3" fillId="0" borderId="2" xfId="1" applyFont="1" applyBorder="1" applyAlignment="1">
      <alignment horizontal="center" vertical="center"/>
    </xf>
    <xf numFmtId="1" fontId="3" fillId="0" borderId="2" xfId="1" applyNumberFormat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25" fillId="0" borderId="0" xfId="0" applyFont="1" applyAlignment="1">
      <alignment wrapText="1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6" borderId="59" xfId="0" applyFont="1" applyFill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6" borderId="60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6" borderId="27" xfId="0" applyFont="1" applyFill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32" fillId="6" borderId="44" xfId="0" applyFont="1" applyFill="1" applyBorder="1" applyAlignment="1">
      <alignment horizontal="center" vertical="center"/>
    </xf>
    <xf numFmtId="0" fontId="32" fillId="6" borderId="59" xfId="0" applyFont="1" applyFill="1" applyBorder="1" applyAlignment="1">
      <alignment horizontal="center" vertical="center"/>
    </xf>
    <xf numFmtId="0" fontId="32" fillId="0" borderId="59" xfId="0" applyFont="1" applyBorder="1" applyAlignment="1">
      <alignment horizontal="center" vertical="center"/>
    </xf>
    <xf numFmtId="0" fontId="3" fillId="6" borderId="20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4" borderId="26" xfId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7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14" xfId="0" applyFont="1" applyBorder="1" applyAlignment="1">
      <alignment horizontal="left" vertical="center"/>
    </xf>
    <xf numFmtId="0" fontId="32" fillId="4" borderId="20" xfId="0" applyFont="1" applyFill="1" applyBorder="1" applyAlignment="1">
      <alignment horizontal="center" vertical="center"/>
    </xf>
    <xf numFmtId="0" fontId="32" fillId="4" borderId="2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3" fillId="0" borderId="0" xfId="1" applyFont="1" applyBorder="1" applyAlignment="1" applyProtection="1">
      <alignment horizontal="center" vertical="center"/>
      <protection locked="0"/>
    </xf>
    <xf numFmtId="0" fontId="32" fillId="0" borderId="0" xfId="0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" fillId="4" borderId="0" xfId="1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1" fillId="0" borderId="0" xfId="0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1" applyFont="1" applyBorder="1" applyAlignment="1">
      <alignment vertical="center" wrapText="1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 applyProtection="1">
      <alignment vertical="center"/>
      <protection locked="0"/>
    </xf>
    <xf numFmtId="0" fontId="25" fillId="0" borderId="0" xfId="1" applyFont="1" applyBorder="1" applyAlignment="1">
      <alignment horizontal="center" vertical="center"/>
    </xf>
    <xf numFmtId="0" fontId="25" fillId="0" borderId="0" xfId="1" applyFont="1" applyBorder="1" applyAlignment="1">
      <alignment vertical="center"/>
    </xf>
    <xf numFmtId="0" fontId="7" fillId="0" borderId="0" xfId="1" applyFont="1" applyBorder="1" applyAlignment="1" applyProtection="1">
      <alignment vertical="center"/>
      <protection locked="0"/>
    </xf>
    <xf numFmtId="0" fontId="44" fillId="0" borderId="28" xfId="0" applyFont="1" applyBorder="1" applyAlignment="1" applyProtection="1">
      <alignment horizontal="center" vertical="center"/>
      <protection locked="0"/>
    </xf>
    <xf numFmtId="0" fontId="44" fillId="0" borderId="29" xfId="0" applyFont="1" applyBorder="1" applyAlignment="1" applyProtection="1">
      <alignment horizontal="center" vertical="center"/>
      <protection locked="0"/>
    </xf>
    <xf numFmtId="0" fontId="46" fillId="0" borderId="0" xfId="0" applyFont="1" applyBorder="1" applyAlignment="1">
      <alignment horizontal="center" vertical="center"/>
    </xf>
    <xf numFmtId="0" fontId="46" fillId="0" borderId="61" xfId="0" applyFont="1" applyBorder="1" applyAlignment="1">
      <alignment horizontal="center" vertical="center"/>
    </xf>
    <xf numFmtId="0" fontId="46" fillId="0" borderId="53" xfId="0" applyFont="1" applyBorder="1" applyAlignment="1">
      <alignment horizontal="center" vertical="center"/>
    </xf>
    <xf numFmtId="0" fontId="46" fillId="0" borderId="52" xfId="0" applyFont="1" applyBorder="1" applyAlignment="1">
      <alignment horizontal="center" vertical="center"/>
    </xf>
    <xf numFmtId="0" fontId="44" fillId="0" borderId="5" xfId="0" applyFont="1" applyBorder="1" applyAlignment="1" applyProtection="1">
      <alignment horizontal="center" vertical="center"/>
      <protection locked="0"/>
    </xf>
    <xf numFmtId="0" fontId="44" fillId="0" borderId="30" xfId="0" applyFont="1" applyBorder="1" applyAlignment="1" applyProtection="1">
      <alignment horizontal="center" vertical="center"/>
      <protection locked="0"/>
    </xf>
    <xf numFmtId="0" fontId="44" fillId="0" borderId="31" xfId="0" applyFont="1" applyBorder="1" applyAlignment="1" applyProtection="1">
      <alignment horizontal="center" vertical="center"/>
      <protection locked="0"/>
    </xf>
    <xf numFmtId="0" fontId="37" fillId="0" borderId="6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3" fillId="6" borderId="15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2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6" borderId="25" xfId="0" applyFont="1" applyFill="1" applyBorder="1" applyAlignment="1" applyProtection="1">
      <alignment horizontal="center" vertical="center"/>
      <protection locked="0"/>
    </xf>
    <xf numFmtId="0" fontId="3" fillId="6" borderId="23" xfId="0" applyFont="1" applyFill="1" applyBorder="1" applyAlignment="1">
      <alignment horizontal="center" vertical="center"/>
    </xf>
    <xf numFmtId="1" fontId="3" fillId="6" borderId="4" xfId="0" applyNumberFormat="1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3" fillId="6" borderId="44" xfId="0" applyFont="1" applyFill="1" applyBorder="1" applyAlignment="1" applyProtection="1">
      <alignment horizontal="center" vertical="center"/>
      <protection locked="0"/>
    </xf>
    <xf numFmtId="0" fontId="3" fillId="0" borderId="59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30" fillId="0" borderId="20" xfId="0" applyFont="1" applyFill="1" applyBorder="1" applyAlignment="1">
      <alignment horizontal="center"/>
    </xf>
    <xf numFmtId="0" fontId="30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center"/>
    </xf>
    <xf numFmtId="1" fontId="36" fillId="0" borderId="27" xfId="0" applyNumberFormat="1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1" fontId="36" fillId="0" borderId="21" xfId="0" applyNumberFormat="1" applyFont="1" applyFill="1" applyBorder="1" applyAlignment="1">
      <alignment horizontal="center"/>
    </xf>
    <xf numFmtId="0" fontId="29" fillId="5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2" fillId="0" borderId="6" xfId="0" applyFont="1" applyFill="1" applyBorder="1" applyAlignment="1">
      <alignment wrapText="1"/>
    </xf>
    <xf numFmtId="0" fontId="32" fillId="0" borderId="6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left" vertical="center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2" fillId="0" borderId="19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left" vertical="center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3" fillId="6" borderId="16" xfId="0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horizontal="left" vertical="center"/>
    </xf>
    <xf numFmtId="0" fontId="43" fillId="0" borderId="6" xfId="0" applyFont="1" applyFill="1" applyBorder="1" applyAlignment="1">
      <alignment horizontal="left" vertical="center"/>
    </xf>
    <xf numFmtId="0" fontId="32" fillId="6" borderId="6" xfId="0" applyFont="1" applyFill="1" applyBorder="1" applyAlignment="1">
      <alignment horizontal="left" vertical="center" wrapText="1"/>
    </xf>
    <xf numFmtId="0" fontId="32" fillId="6" borderId="7" xfId="0" applyFont="1" applyFill="1" applyBorder="1" applyAlignment="1">
      <alignment horizontal="center" vertical="center"/>
    </xf>
    <xf numFmtId="0" fontId="32" fillId="6" borderId="7" xfId="0" applyFont="1" applyFill="1" applyBorder="1" applyAlignment="1">
      <alignment horizontal="left" vertical="center" wrapText="1"/>
    </xf>
    <xf numFmtId="0" fontId="32" fillId="0" borderId="44" xfId="0" applyFont="1" applyFill="1" applyBorder="1" applyAlignment="1">
      <alignment horizontal="center" vertical="center"/>
    </xf>
    <xf numFmtId="0" fontId="3" fillId="0" borderId="44" xfId="0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2" fillId="0" borderId="59" xfId="0" applyFont="1" applyFill="1" applyBorder="1" applyAlignment="1">
      <alignment horizontal="center" vertical="center"/>
    </xf>
    <xf numFmtId="0" fontId="3" fillId="0" borderId="59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5" fillId="0" borderId="6" xfId="0" applyFont="1" applyFill="1" applyBorder="1" applyAlignment="1" applyProtection="1">
      <alignment horizontal="center" vertical="center"/>
      <protection locked="0"/>
    </xf>
    <xf numFmtId="0" fontId="35" fillId="0" borderId="59" xfId="0" applyFont="1" applyFill="1" applyBorder="1" applyAlignment="1" applyProtection="1">
      <alignment horizontal="center" vertical="center"/>
      <protection locked="0"/>
    </xf>
    <xf numFmtId="0" fontId="35" fillId="0" borderId="27" xfId="0" applyFont="1" applyFill="1" applyBorder="1" applyAlignment="1" applyProtection="1">
      <alignment horizontal="center" vertical="center"/>
      <protection locked="0"/>
    </xf>
    <xf numFmtId="0" fontId="32" fillId="0" borderId="2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5" fillId="0" borderId="2" xfId="0" applyFont="1" applyFill="1" applyBorder="1" applyAlignment="1" applyProtection="1">
      <alignment horizontal="center" vertical="center"/>
      <protection locked="0"/>
    </xf>
    <xf numFmtId="0" fontId="35" fillId="0" borderId="3" xfId="0" applyFont="1" applyFill="1" applyBorder="1" applyAlignment="1" applyProtection="1">
      <alignment horizontal="center" vertical="center"/>
      <protection locked="0"/>
    </xf>
    <xf numFmtId="0" fontId="35" fillId="0" borderId="21" xfId="0" applyFont="1" applyFill="1" applyBorder="1" applyAlignment="1" applyProtection="1">
      <alignment horizontal="center" vertical="center"/>
      <protection locked="0"/>
    </xf>
    <xf numFmtId="0" fontId="35" fillId="6" borderId="16" xfId="0" applyFont="1" applyFill="1" applyBorder="1" applyAlignment="1" applyProtection="1">
      <alignment horizontal="center" vertical="center"/>
      <protection locked="0"/>
    </xf>
    <xf numFmtId="0" fontId="35" fillId="6" borderId="6" xfId="0" applyFont="1" applyFill="1" applyBorder="1" applyAlignment="1" applyProtection="1">
      <alignment horizontal="center" vertical="center"/>
      <protection locked="0"/>
    </xf>
    <xf numFmtId="0" fontId="35" fillId="6" borderId="17" xfId="0" applyFont="1" applyFill="1" applyBorder="1" applyAlignment="1" applyProtection="1">
      <alignment horizontal="center" vertical="center"/>
      <protection locked="0"/>
    </xf>
    <xf numFmtId="0" fontId="35" fillId="6" borderId="7" xfId="0" applyFont="1" applyFill="1" applyBorder="1" applyAlignment="1" applyProtection="1">
      <alignment horizontal="center" vertical="center"/>
      <protection locked="0"/>
    </xf>
    <xf numFmtId="0" fontId="35" fillId="6" borderId="1" xfId="0" applyFont="1" applyFill="1" applyBorder="1" applyAlignment="1" applyProtection="1">
      <alignment horizontal="center" vertical="center"/>
      <protection locked="0"/>
    </xf>
    <xf numFmtId="0" fontId="35" fillId="6" borderId="2" xfId="0" applyFont="1" applyFill="1" applyBorder="1" applyAlignment="1" applyProtection="1">
      <alignment horizontal="center" vertical="center"/>
      <protection locked="0"/>
    </xf>
    <xf numFmtId="0" fontId="32" fillId="0" borderId="19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left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0" fontId="34" fillId="0" borderId="0" xfId="0" applyFont="1" applyAlignment="1" applyProtection="1">
      <alignment horizontal="center"/>
      <protection locked="0"/>
    </xf>
    <xf numFmtId="2" fontId="9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17" fillId="0" borderId="1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41" fillId="0" borderId="0" xfId="0" applyFont="1" applyAlignment="1">
      <alignment horizontal="right"/>
    </xf>
    <xf numFmtId="0" fontId="34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32" fillId="0" borderId="45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" fillId="0" borderId="44" xfId="0" applyFont="1" applyFill="1" applyBorder="1" applyAlignment="1" applyProtection="1">
      <alignment horizontal="center" vertical="center" wrapText="1"/>
      <protection locked="0"/>
    </xf>
    <xf numFmtId="0" fontId="2" fillId="0" borderId="51" xfId="0" applyFont="1" applyFill="1" applyBorder="1" applyAlignment="1" applyProtection="1">
      <alignment horizontal="center" vertical="center" wrapText="1"/>
      <protection locked="0"/>
    </xf>
    <xf numFmtId="0" fontId="30" fillId="0" borderId="59" xfId="0" applyFont="1" applyFill="1" applyBorder="1" applyAlignment="1" applyProtection="1">
      <alignment horizontal="left" vertical="center" wrapText="1"/>
      <protection locked="0"/>
    </xf>
    <xf numFmtId="0" fontId="30" fillId="0" borderId="60" xfId="0" applyFont="1" applyFill="1" applyBorder="1" applyAlignment="1" applyProtection="1">
      <alignment horizontal="left" vertical="center" wrapText="1"/>
      <protection locked="0"/>
    </xf>
    <xf numFmtId="0" fontId="30" fillId="0" borderId="59" xfId="0" applyFont="1" applyFill="1" applyBorder="1" applyAlignment="1">
      <alignment horizontal="left"/>
    </xf>
    <xf numFmtId="0" fontId="30" fillId="0" borderId="60" xfId="0" applyFont="1" applyFill="1" applyBorder="1" applyAlignment="1">
      <alignment horizontal="left"/>
    </xf>
    <xf numFmtId="0" fontId="36" fillId="0" borderId="3" xfId="0" applyFont="1" applyFill="1" applyBorder="1" applyAlignment="1">
      <alignment horizontal="left"/>
    </xf>
    <xf numFmtId="0" fontId="36" fillId="0" borderId="22" xfId="0" applyFont="1" applyFill="1" applyBorder="1" applyAlignment="1">
      <alignment horizontal="left"/>
    </xf>
    <xf numFmtId="0" fontId="8" fillId="0" borderId="28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31" xfId="0" applyBorder="1" applyAlignment="1">
      <alignment horizontal="center" vertical="center" wrapText="1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7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45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0" fillId="0" borderId="4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7" fillId="0" borderId="28" xfId="1" applyFont="1" applyBorder="1" applyAlignment="1">
      <alignment horizontal="center" vertical="center"/>
    </xf>
    <xf numFmtId="0" fontId="17" fillId="0" borderId="48" xfId="1" applyFont="1" applyBorder="1" applyAlignment="1">
      <alignment horizontal="center" vertical="center"/>
    </xf>
    <xf numFmtId="0" fontId="17" fillId="0" borderId="49" xfId="1" applyFont="1" applyBorder="1" applyAlignment="1">
      <alignment horizontal="center" vertical="center"/>
    </xf>
    <xf numFmtId="0" fontId="17" fillId="0" borderId="39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47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5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4" fillId="0" borderId="45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46" xfId="1" applyFont="1" applyBorder="1" applyAlignment="1">
      <alignment horizontal="center" vertical="center" wrapText="1"/>
    </xf>
    <xf numFmtId="0" fontId="3" fillId="0" borderId="45" xfId="1" applyFont="1" applyBorder="1" applyAlignment="1" applyProtection="1">
      <alignment horizontal="center" vertical="center"/>
      <protection locked="0"/>
    </xf>
    <xf numFmtId="0" fontId="3" fillId="0" borderId="0" xfId="1" applyFont="1" applyBorder="1" applyAlignment="1" applyProtection="1">
      <alignment horizontal="center" vertical="center"/>
      <protection locked="0"/>
    </xf>
    <xf numFmtId="0" fontId="3" fillId="0" borderId="46" xfId="1" applyFont="1" applyBorder="1" applyAlignment="1" applyProtection="1">
      <alignment horizontal="center" vertical="center"/>
      <protection locked="0"/>
    </xf>
    <xf numFmtId="0" fontId="45" fillId="0" borderId="45" xfId="0" applyFont="1" applyBorder="1" applyAlignment="1">
      <alignment horizontal="center" wrapText="1"/>
    </xf>
    <xf numFmtId="0" fontId="45" fillId="0" borderId="0" xfId="0" applyFont="1" applyBorder="1" applyAlignment="1">
      <alignment horizontal="center" wrapText="1"/>
    </xf>
    <xf numFmtId="0" fontId="45" fillId="0" borderId="46" xfId="0" applyFont="1" applyBorder="1" applyAlignment="1">
      <alignment horizontal="center" wrapText="1"/>
    </xf>
    <xf numFmtId="0" fontId="17" fillId="0" borderId="0" xfId="1" applyFont="1" applyBorder="1" applyAlignment="1">
      <alignment horizontal="center" vertical="center"/>
    </xf>
    <xf numFmtId="0" fontId="17" fillId="0" borderId="46" xfId="1" applyFont="1" applyBorder="1" applyAlignment="1">
      <alignment horizontal="center" vertical="center"/>
    </xf>
    <xf numFmtId="0" fontId="17" fillId="0" borderId="45" xfId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</cellXfs>
  <cellStyles count="4">
    <cellStyle name="Normal" xfId="0" builtinId="0"/>
    <cellStyle name="Normal 2" xfId="1"/>
    <cellStyle name="Percent" xfId="2" builtinId="5"/>
    <cellStyle name="Per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58616</xdr:colOff>
      <xdr:row>0</xdr:row>
      <xdr:rowOff>58615</xdr:rowOff>
    </xdr:from>
    <xdr:to>
      <xdr:col>2</xdr:col>
      <xdr:colOff>144341</xdr:colOff>
      <xdr:row>4</xdr:row>
      <xdr:rowOff>2198</xdr:rowOff>
    </xdr:to>
    <xdr:pic>
      <xdr:nvPicPr>
        <xdr:cNvPr id="3" name="Picture 1" descr="Logo UB">
          <a:extLst>
            <a:ext uri="{FF2B5EF4-FFF2-40B4-BE49-F238E27FC236}">
              <a16:creationId xmlns:a16="http://schemas.microsoft.com/office/drawing/2014/main" xmlns="" id="{D13038C6-E288-4087-8965-D4DF1A200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616" y="58615"/>
          <a:ext cx="1096840" cy="690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ADMINI~1\LOCALS~1\Temp\Calculatoare_si_tehnologia_informati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ina1"/>
      <sheetName val="Statistica"/>
      <sheetName val="AN I"/>
      <sheetName val="AN II"/>
      <sheetName val="AN III"/>
      <sheetName val="AN IIII"/>
      <sheetName val="Licenta"/>
    </sheetNames>
    <sheetDataSet>
      <sheetData sheetId="0">
        <row r="3">
          <cell r="D3" t="str">
            <v>FACULTATEA DE INGINERIE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Y186"/>
  <sheetViews>
    <sheetView showGridLines="0" view="pageBreakPreview" topLeftCell="A7" zoomScale="90" zoomScaleNormal="190" zoomScaleSheetLayoutView="90" zoomScalePageLayoutView="130" workbookViewId="0">
      <selection activeCell="J31" sqref="J31"/>
    </sheetView>
  </sheetViews>
  <sheetFormatPr defaultRowHeight="12.75" x14ac:dyDescent="0.2"/>
  <cols>
    <col min="1" max="1" width="6" customWidth="1"/>
    <col min="3" max="3" width="11.42578125" customWidth="1"/>
    <col min="7" max="7" width="9.7109375" customWidth="1"/>
    <col min="8" max="8" width="10.5703125" customWidth="1"/>
    <col min="10" max="10" width="12" customWidth="1"/>
    <col min="11" max="25" width="9.140625" style="61"/>
  </cols>
  <sheetData>
    <row r="2" spans="1:25" s="47" customFormat="1" ht="16.5" x14ac:dyDescent="0.25">
      <c r="D2" s="46" t="s">
        <v>77</v>
      </c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s="47" customFormat="1" ht="16.5" x14ac:dyDescent="0.25">
      <c r="D3" s="124" t="s">
        <v>16</v>
      </c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</row>
    <row r="4" spans="1:25" x14ac:dyDescent="0.2">
      <c r="D4" s="442" t="s">
        <v>239</v>
      </c>
      <c r="E4" s="442"/>
      <c r="F4" s="442"/>
      <c r="G4" s="442"/>
      <c r="H4" s="442"/>
      <c r="I4" s="442"/>
      <c r="J4" s="442"/>
    </row>
    <row r="5" spans="1:25" x14ac:dyDescent="0.2">
      <c r="D5" s="171"/>
      <c r="E5" s="171"/>
      <c r="F5" s="171"/>
      <c r="G5" s="171"/>
      <c r="H5" s="171"/>
      <c r="I5" s="171"/>
      <c r="J5" s="171"/>
    </row>
    <row r="6" spans="1:25" x14ac:dyDescent="0.2">
      <c r="I6" s="33" t="s">
        <v>205</v>
      </c>
    </row>
    <row r="7" spans="1:25" ht="14.25" x14ac:dyDescent="0.2">
      <c r="I7" s="173"/>
    </row>
    <row r="8" spans="1:25" s="48" customFormat="1" ht="14.25" x14ac:dyDescent="0.2">
      <c r="A8" s="48" t="s">
        <v>74</v>
      </c>
      <c r="I8" s="2" t="s">
        <v>46</v>
      </c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</row>
    <row r="9" spans="1:25" s="48" customFormat="1" ht="14.25" x14ac:dyDescent="0.2">
      <c r="B9" s="118"/>
      <c r="D9" s="112"/>
      <c r="G9" s="443" t="s">
        <v>240</v>
      </c>
      <c r="H9" s="443"/>
      <c r="I9" s="443"/>
      <c r="J9" s="443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</row>
    <row r="10" spans="1:25" s="48" customFormat="1" ht="15" x14ac:dyDescent="0.25">
      <c r="B10" s="118" t="s">
        <v>48</v>
      </c>
      <c r="D10" s="447" t="s">
        <v>187</v>
      </c>
      <c r="E10" s="447"/>
      <c r="F10" s="447"/>
      <c r="G10" s="447"/>
      <c r="H10" s="447"/>
      <c r="I10" s="447"/>
      <c r="J10" s="447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</row>
    <row r="11" spans="1:25" ht="15" x14ac:dyDescent="0.25">
      <c r="B11" s="119" t="s">
        <v>17</v>
      </c>
      <c r="C11" s="48"/>
      <c r="D11" s="446"/>
      <c r="E11" s="446"/>
      <c r="F11" s="446"/>
      <c r="G11" s="446"/>
      <c r="H11" s="446"/>
      <c r="I11" s="446"/>
      <c r="J11" s="446"/>
    </row>
    <row r="12" spans="1:25" ht="15" x14ac:dyDescent="0.25">
      <c r="B12" s="118" t="s">
        <v>182</v>
      </c>
      <c r="C12" s="48"/>
      <c r="D12" s="448"/>
      <c r="E12" s="448"/>
      <c r="F12" s="448"/>
      <c r="G12" s="448"/>
      <c r="H12" s="448"/>
      <c r="I12" s="448"/>
      <c r="J12" s="448"/>
    </row>
    <row r="13" spans="1:25" ht="14.25" x14ac:dyDescent="0.2">
      <c r="B13" s="118" t="s">
        <v>206</v>
      </c>
      <c r="C13" s="114"/>
    </row>
    <row r="14" spans="1:25" x14ac:dyDescent="0.2">
      <c r="D14" s="113"/>
    </row>
    <row r="15" spans="1:25" s="48" customFormat="1" ht="15" x14ac:dyDescent="0.25">
      <c r="B15" s="48" t="s">
        <v>49</v>
      </c>
      <c r="D15" s="144" t="s">
        <v>232</v>
      </c>
      <c r="F15" s="69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</row>
    <row r="16" spans="1:25" s="48" customFormat="1" ht="15" x14ac:dyDescent="0.25">
      <c r="B16" s="48" t="s">
        <v>50</v>
      </c>
      <c r="D16" s="49" t="s">
        <v>188</v>
      </c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</row>
    <row r="17" spans="1:25" s="48" customFormat="1" ht="15" x14ac:dyDescent="0.25">
      <c r="B17" s="120" t="s">
        <v>51</v>
      </c>
      <c r="D17" s="172">
        <v>120</v>
      </c>
      <c r="E17" s="172"/>
      <c r="F17" s="172"/>
      <c r="G17" s="172"/>
      <c r="H17" s="172"/>
      <c r="I17" s="172"/>
      <c r="J17" s="17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</row>
    <row r="18" spans="1:25" s="48" customFormat="1" ht="15" customHeight="1" x14ac:dyDescent="0.25">
      <c r="B18" s="48" t="s">
        <v>52</v>
      </c>
      <c r="D18" s="447" t="s">
        <v>259</v>
      </c>
      <c r="E18" s="447"/>
      <c r="F18" s="447"/>
      <c r="G18" s="447"/>
      <c r="H18" s="447"/>
      <c r="I18" s="447"/>
      <c r="J18" s="447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</row>
    <row r="19" spans="1:25" s="48" customFormat="1" ht="14.25" x14ac:dyDescent="0.2"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</row>
    <row r="22" spans="1:25" ht="18" x14ac:dyDescent="0.25">
      <c r="F22" s="45" t="s">
        <v>18</v>
      </c>
    </row>
    <row r="24" spans="1:25" ht="14.25" x14ac:dyDescent="0.2">
      <c r="A24" s="445" t="s">
        <v>260</v>
      </c>
      <c r="B24" s="445"/>
      <c r="C24" s="445"/>
      <c r="D24" s="445"/>
      <c r="E24" s="445"/>
      <c r="F24" s="445"/>
      <c r="G24" s="445"/>
      <c r="H24" s="445"/>
      <c r="I24" s="445"/>
      <c r="J24" s="445"/>
    </row>
    <row r="26" spans="1:25" ht="13.5" thickBot="1" x14ac:dyDescent="0.25"/>
    <row r="27" spans="1:25" s="39" customFormat="1" ht="12" customHeight="1" x14ac:dyDescent="0.2">
      <c r="C27" s="449" t="s">
        <v>53</v>
      </c>
      <c r="D27" s="451" t="s">
        <v>56</v>
      </c>
      <c r="E27" s="451"/>
      <c r="F27" s="451" t="s">
        <v>59</v>
      </c>
      <c r="G27" s="451"/>
      <c r="H27" s="452" t="s">
        <v>230</v>
      </c>
      <c r="I27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</row>
    <row r="28" spans="1:25" s="39" customFormat="1" ht="18.75" customHeight="1" x14ac:dyDescent="0.2">
      <c r="C28" s="450"/>
      <c r="D28" s="228" t="s">
        <v>57</v>
      </c>
      <c r="E28" s="228" t="s">
        <v>58</v>
      </c>
      <c r="F28" s="228" t="s">
        <v>60</v>
      </c>
      <c r="G28" s="228" t="s">
        <v>61</v>
      </c>
      <c r="H28" s="453"/>
      <c r="I28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</row>
    <row r="29" spans="1:25" x14ac:dyDescent="0.2">
      <c r="C29" s="40" t="s">
        <v>54</v>
      </c>
      <c r="D29" s="37">
        <v>14</v>
      </c>
      <c r="E29" s="37">
        <v>14</v>
      </c>
      <c r="F29" s="37">
        <v>3</v>
      </c>
      <c r="G29" s="37">
        <v>3</v>
      </c>
      <c r="H29" s="311" t="s">
        <v>231</v>
      </c>
    </row>
    <row r="30" spans="1:25" ht="13.5" thickBot="1" x14ac:dyDescent="0.25">
      <c r="C30" s="229" t="s">
        <v>55</v>
      </c>
      <c r="D30" s="230">
        <v>14</v>
      </c>
      <c r="E30" s="230">
        <v>14</v>
      </c>
      <c r="F30" s="230">
        <v>3</v>
      </c>
      <c r="G30" s="230">
        <v>3</v>
      </c>
      <c r="H30" s="312" t="s">
        <v>231</v>
      </c>
    </row>
    <row r="34" spans="1:25" ht="15" x14ac:dyDescent="0.2">
      <c r="F34" s="174" t="s">
        <v>207</v>
      </c>
    </row>
    <row r="36" spans="1:25" ht="13.5" thickBot="1" x14ac:dyDescent="0.25"/>
    <row r="37" spans="1:25" x14ac:dyDescent="0.2">
      <c r="E37" s="41" t="s">
        <v>53</v>
      </c>
      <c r="F37" s="42" t="s">
        <v>57</v>
      </c>
      <c r="G37" s="43" t="s">
        <v>58</v>
      </c>
      <c r="H37" s="44"/>
    </row>
    <row r="38" spans="1:25" x14ac:dyDescent="0.2">
      <c r="E38" s="40" t="s">
        <v>54</v>
      </c>
      <c r="F38" s="37" t="s">
        <v>202</v>
      </c>
      <c r="G38" s="38" t="s">
        <v>202</v>
      </c>
      <c r="H38" s="44"/>
    </row>
    <row r="39" spans="1:25" ht="13.5" thickBot="1" x14ac:dyDescent="0.25">
      <c r="E39" s="229" t="s">
        <v>55</v>
      </c>
      <c r="F39" s="230" t="s">
        <v>202</v>
      </c>
      <c r="G39" s="231" t="s">
        <v>202</v>
      </c>
      <c r="H39" s="44"/>
    </row>
    <row r="46" spans="1:25" s="57" customFormat="1" x14ac:dyDescent="0.2">
      <c r="A46" s="125" t="s">
        <v>47</v>
      </c>
      <c r="B46" s="116"/>
      <c r="C46" s="2"/>
      <c r="D46" s="116"/>
      <c r="F46" s="33" t="s">
        <v>208</v>
      </c>
      <c r="G46" s="2"/>
      <c r="H46" s="2"/>
      <c r="I46" s="56" t="s">
        <v>78</v>
      </c>
      <c r="J46" s="2"/>
      <c r="K46" s="65"/>
      <c r="L46" s="65"/>
      <c r="M46" s="66"/>
      <c r="N46" s="65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</row>
    <row r="47" spans="1:25" s="57" customFormat="1" ht="21" customHeight="1" x14ac:dyDescent="0.2">
      <c r="A47" s="131" t="s">
        <v>212</v>
      </c>
      <c r="E47" s="454" t="s">
        <v>241</v>
      </c>
      <c r="F47" s="454"/>
      <c r="G47" s="454"/>
      <c r="H47" s="133" t="s">
        <v>242</v>
      </c>
      <c r="I47" s="133"/>
      <c r="J47" s="133"/>
      <c r="K47" s="65"/>
      <c r="L47" s="65"/>
      <c r="M47" s="67"/>
      <c r="N47" s="65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</row>
    <row r="48" spans="1:25" x14ac:dyDescent="0.2">
      <c r="A48" s="115"/>
      <c r="E48" s="454"/>
      <c r="F48" s="454"/>
      <c r="G48" s="454"/>
      <c r="H48" s="55"/>
      <c r="I48" s="56"/>
    </row>
    <row r="49" spans="1:10" x14ac:dyDescent="0.2">
      <c r="H49" s="57"/>
      <c r="I49" s="56"/>
    </row>
    <row r="50" spans="1:10" x14ac:dyDescent="0.2">
      <c r="I50" s="116"/>
    </row>
    <row r="52" spans="1:10" x14ac:dyDescent="0.2">
      <c r="A52" s="444"/>
      <c r="B52" s="444"/>
      <c r="C52" s="444"/>
      <c r="D52" s="444"/>
    </row>
    <row r="53" spans="1:10" s="61" customFormat="1" x14ac:dyDescent="0.2">
      <c r="A53" s="129"/>
      <c r="B53" s="129"/>
      <c r="C53" s="129"/>
      <c r="D53" s="129"/>
      <c r="E53" s="129"/>
      <c r="F53" s="129"/>
      <c r="G53" s="129"/>
      <c r="H53" s="129"/>
      <c r="I53" s="129"/>
      <c r="J53" s="129"/>
    </row>
    <row r="54" spans="1:10" s="61" customFormat="1" x14ac:dyDescent="0.2"/>
    <row r="55" spans="1:10" s="61" customFormat="1" x14ac:dyDescent="0.2"/>
    <row r="56" spans="1:10" s="61" customFormat="1" x14ac:dyDescent="0.2"/>
    <row r="57" spans="1:10" s="61" customFormat="1" x14ac:dyDescent="0.2"/>
    <row r="58" spans="1:10" s="61" customFormat="1" x14ac:dyDescent="0.2"/>
    <row r="59" spans="1:10" s="61" customFormat="1" x14ac:dyDescent="0.2"/>
    <row r="60" spans="1:10" s="61" customFormat="1" x14ac:dyDescent="0.2"/>
    <row r="61" spans="1:10" s="61" customFormat="1" x14ac:dyDescent="0.2"/>
    <row r="62" spans="1:10" s="61" customFormat="1" x14ac:dyDescent="0.2"/>
    <row r="63" spans="1:10" s="61" customFormat="1" x14ac:dyDescent="0.2"/>
    <row r="64" spans="1:10" s="61" customFormat="1" x14ac:dyDescent="0.2"/>
    <row r="65" s="61" customFormat="1" x14ac:dyDescent="0.2"/>
    <row r="66" s="61" customFormat="1" x14ac:dyDescent="0.2"/>
    <row r="67" s="61" customFormat="1" x14ac:dyDescent="0.2"/>
    <row r="68" s="61" customFormat="1" x14ac:dyDescent="0.2"/>
    <row r="69" s="61" customFormat="1" x14ac:dyDescent="0.2"/>
    <row r="70" s="61" customFormat="1" x14ac:dyDescent="0.2"/>
    <row r="71" s="61" customFormat="1" x14ac:dyDescent="0.2"/>
    <row r="72" s="61" customFormat="1" x14ac:dyDescent="0.2"/>
    <row r="73" s="61" customFormat="1" x14ac:dyDescent="0.2"/>
    <row r="74" s="61" customFormat="1" x14ac:dyDescent="0.2"/>
    <row r="75" s="61" customFormat="1" x14ac:dyDescent="0.2"/>
    <row r="76" s="61" customFormat="1" x14ac:dyDescent="0.2"/>
    <row r="77" s="61" customFormat="1" x14ac:dyDescent="0.2"/>
    <row r="78" s="61" customFormat="1" x14ac:dyDescent="0.2"/>
    <row r="79" s="61" customFormat="1" x14ac:dyDescent="0.2"/>
    <row r="80" s="61" customFormat="1" x14ac:dyDescent="0.2"/>
    <row r="81" s="61" customFormat="1" x14ac:dyDescent="0.2"/>
    <row r="82" s="61" customFormat="1" x14ac:dyDescent="0.2"/>
    <row r="83" s="61" customFormat="1" x14ac:dyDescent="0.2"/>
    <row r="84" s="61" customFormat="1" x14ac:dyDescent="0.2"/>
    <row r="85" s="61" customFormat="1" x14ac:dyDescent="0.2"/>
    <row r="86" s="61" customFormat="1" x14ac:dyDescent="0.2"/>
    <row r="87" s="61" customFormat="1" x14ac:dyDescent="0.2"/>
    <row r="88" s="61" customFormat="1" x14ac:dyDescent="0.2"/>
    <row r="89" s="61" customFormat="1" x14ac:dyDescent="0.2"/>
    <row r="90" s="61" customFormat="1" x14ac:dyDescent="0.2"/>
    <row r="91" s="61" customFormat="1" x14ac:dyDescent="0.2"/>
    <row r="92" s="61" customFormat="1" x14ac:dyDescent="0.2"/>
    <row r="93" s="61" customFormat="1" x14ac:dyDescent="0.2"/>
    <row r="94" s="61" customFormat="1" x14ac:dyDescent="0.2"/>
    <row r="95" s="61" customFormat="1" x14ac:dyDescent="0.2"/>
    <row r="96" s="61" customFormat="1" x14ac:dyDescent="0.2"/>
    <row r="97" s="61" customFormat="1" x14ac:dyDescent="0.2"/>
    <row r="98" s="61" customFormat="1" x14ac:dyDescent="0.2"/>
    <row r="99" s="61" customFormat="1" x14ac:dyDescent="0.2"/>
    <row r="100" s="61" customFormat="1" x14ac:dyDescent="0.2"/>
    <row r="101" s="61" customFormat="1" x14ac:dyDescent="0.2"/>
    <row r="102" s="61" customFormat="1" x14ac:dyDescent="0.2"/>
    <row r="103" s="61" customFormat="1" x14ac:dyDescent="0.2"/>
    <row r="104" s="61" customFormat="1" x14ac:dyDescent="0.2"/>
    <row r="105" s="61" customFormat="1" x14ac:dyDescent="0.2"/>
    <row r="106" s="61" customFormat="1" x14ac:dyDescent="0.2"/>
    <row r="107" s="61" customFormat="1" x14ac:dyDescent="0.2"/>
    <row r="108" s="61" customFormat="1" x14ac:dyDescent="0.2"/>
    <row r="109" s="61" customFormat="1" x14ac:dyDescent="0.2"/>
    <row r="110" s="61" customFormat="1" x14ac:dyDescent="0.2"/>
    <row r="111" s="61" customFormat="1" x14ac:dyDescent="0.2"/>
    <row r="112" s="61" customFormat="1" x14ac:dyDescent="0.2"/>
    <row r="113" s="61" customFormat="1" x14ac:dyDescent="0.2"/>
    <row r="114" s="61" customFormat="1" x14ac:dyDescent="0.2"/>
    <row r="115" s="61" customFormat="1" x14ac:dyDescent="0.2"/>
    <row r="116" s="61" customFormat="1" x14ac:dyDescent="0.2"/>
    <row r="117" s="61" customFormat="1" x14ac:dyDescent="0.2"/>
    <row r="118" s="61" customFormat="1" x14ac:dyDescent="0.2"/>
    <row r="119" s="61" customFormat="1" x14ac:dyDescent="0.2"/>
    <row r="120" s="61" customFormat="1" x14ac:dyDescent="0.2"/>
    <row r="121" s="61" customFormat="1" x14ac:dyDescent="0.2"/>
    <row r="122" s="61" customFormat="1" x14ac:dyDescent="0.2"/>
    <row r="123" s="61" customFormat="1" x14ac:dyDescent="0.2"/>
    <row r="124" s="61" customFormat="1" x14ac:dyDescent="0.2"/>
    <row r="125" s="61" customFormat="1" x14ac:dyDescent="0.2"/>
    <row r="126" s="61" customFormat="1" x14ac:dyDescent="0.2"/>
    <row r="127" s="61" customFormat="1" x14ac:dyDescent="0.2"/>
    <row r="128" s="61" customFormat="1" x14ac:dyDescent="0.2"/>
    <row r="129" s="61" customFormat="1" x14ac:dyDescent="0.2"/>
    <row r="130" s="61" customFormat="1" x14ac:dyDescent="0.2"/>
    <row r="131" s="61" customFormat="1" x14ac:dyDescent="0.2"/>
    <row r="132" s="61" customFormat="1" x14ac:dyDescent="0.2"/>
    <row r="133" s="61" customFormat="1" x14ac:dyDescent="0.2"/>
    <row r="134" s="61" customFormat="1" x14ac:dyDescent="0.2"/>
    <row r="135" s="61" customFormat="1" x14ac:dyDescent="0.2"/>
    <row r="136" s="61" customFormat="1" x14ac:dyDescent="0.2"/>
    <row r="137" s="61" customFormat="1" x14ac:dyDescent="0.2"/>
    <row r="138" s="61" customFormat="1" x14ac:dyDescent="0.2"/>
    <row r="139" s="61" customFormat="1" x14ac:dyDescent="0.2"/>
    <row r="140" s="61" customFormat="1" x14ac:dyDescent="0.2"/>
    <row r="141" s="61" customFormat="1" x14ac:dyDescent="0.2"/>
    <row r="142" s="61" customFormat="1" x14ac:dyDescent="0.2"/>
    <row r="143" s="61" customFormat="1" x14ac:dyDescent="0.2"/>
    <row r="144" s="61" customFormat="1" x14ac:dyDescent="0.2"/>
    <row r="145" s="61" customFormat="1" x14ac:dyDescent="0.2"/>
    <row r="146" s="61" customFormat="1" x14ac:dyDescent="0.2"/>
    <row r="147" s="61" customFormat="1" x14ac:dyDescent="0.2"/>
    <row r="148" s="61" customFormat="1" x14ac:dyDescent="0.2"/>
    <row r="149" s="61" customFormat="1" x14ac:dyDescent="0.2"/>
    <row r="150" s="61" customFormat="1" x14ac:dyDescent="0.2"/>
    <row r="151" s="61" customFormat="1" x14ac:dyDescent="0.2"/>
    <row r="152" s="61" customFormat="1" x14ac:dyDescent="0.2"/>
    <row r="153" s="61" customFormat="1" x14ac:dyDescent="0.2"/>
    <row r="154" s="61" customFormat="1" x14ac:dyDescent="0.2"/>
    <row r="155" s="61" customFormat="1" x14ac:dyDescent="0.2"/>
    <row r="156" s="61" customFormat="1" x14ac:dyDescent="0.2"/>
    <row r="157" s="61" customFormat="1" x14ac:dyDescent="0.2"/>
    <row r="158" s="61" customFormat="1" x14ac:dyDescent="0.2"/>
    <row r="159" s="61" customFormat="1" x14ac:dyDescent="0.2"/>
    <row r="160" s="61" customFormat="1" x14ac:dyDescent="0.2"/>
    <row r="161" s="61" customFormat="1" x14ac:dyDescent="0.2"/>
    <row r="162" s="61" customFormat="1" x14ac:dyDescent="0.2"/>
    <row r="163" s="61" customFormat="1" x14ac:dyDescent="0.2"/>
    <row r="164" s="61" customFormat="1" x14ac:dyDescent="0.2"/>
    <row r="165" s="61" customFormat="1" x14ac:dyDescent="0.2"/>
    <row r="166" s="61" customFormat="1" x14ac:dyDescent="0.2"/>
    <row r="167" s="61" customFormat="1" x14ac:dyDescent="0.2"/>
    <row r="168" s="61" customFormat="1" x14ac:dyDescent="0.2"/>
    <row r="169" s="61" customFormat="1" x14ac:dyDescent="0.2"/>
    <row r="170" s="61" customFormat="1" x14ac:dyDescent="0.2"/>
    <row r="171" s="61" customFormat="1" x14ac:dyDescent="0.2"/>
    <row r="172" s="61" customFormat="1" x14ac:dyDescent="0.2"/>
    <row r="173" s="61" customFormat="1" x14ac:dyDescent="0.2"/>
    <row r="174" s="61" customFormat="1" x14ac:dyDescent="0.2"/>
    <row r="175" s="61" customFormat="1" x14ac:dyDescent="0.2"/>
    <row r="176" s="61" customFormat="1" x14ac:dyDescent="0.2"/>
    <row r="177" s="61" customFormat="1" x14ac:dyDescent="0.2"/>
    <row r="178" s="61" customFormat="1" x14ac:dyDescent="0.2"/>
    <row r="179" s="61" customFormat="1" x14ac:dyDescent="0.2"/>
    <row r="180" s="61" customFormat="1" x14ac:dyDescent="0.2"/>
    <row r="181" s="61" customFormat="1" x14ac:dyDescent="0.2"/>
    <row r="182" s="61" customFormat="1" x14ac:dyDescent="0.2"/>
    <row r="183" s="61" customFormat="1" x14ac:dyDescent="0.2"/>
    <row r="184" s="61" customFormat="1" x14ac:dyDescent="0.2"/>
    <row r="185" s="61" customFormat="1" x14ac:dyDescent="0.2"/>
    <row r="186" s="61" customFormat="1" x14ac:dyDescent="0.2"/>
  </sheetData>
  <sheetProtection selectLockedCells="1"/>
  <mergeCells count="14">
    <mergeCell ref="D4:J4"/>
    <mergeCell ref="G9:J9"/>
    <mergeCell ref="A52:D52"/>
    <mergeCell ref="A24:J24"/>
    <mergeCell ref="D11:J11"/>
    <mergeCell ref="D10:J10"/>
    <mergeCell ref="D12:J12"/>
    <mergeCell ref="D18:J18"/>
    <mergeCell ref="C27:C28"/>
    <mergeCell ref="D27:E27"/>
    <mergeCell ref="F27:G27"/>
    <mergeCell ref="H27:H28"/>
    <mergeCell ref="E47:G47"/>
    <mergeCell ref="E48:G48"/>
  </mergeCells>
  <phoneticPr fontId="3" type="noConversion"/>
  <dataValidations count="7">
    <dataValidation type="list" allowBlank="1" showInputMessage="1" showErrorMessage="1" sqref="D10 J8 H8">
      <formula1>ciclul_de_studii</formula1>
    </dataValidation>
    <dataValidation type="list" allowBlank="1" showInputMessage="1" showErrorMessage="1" sqref="D11">
      <formula1>Domeniul</formula1>
    </dataValidation>
    <dataValidation type="list" allowBlank="1" showInputMessage="1" showErrorMessage="1" sqref="D12">
      <formula1>Programul_de_studii</formula1>
    </dataValidation>
    <dataValidation type="list" allowBlank="1" showInputMessage="1" showErrorMessage="1" sqref="D18">
      <formula1>Forma</formula1>
    </dataValidation>
    <dataValidation type="list" allowBlank="1" showInputMessage="1" showErrorMessage="1" sqref="D4:J5">
      <formula1>Departament</formula1>
    </dataValidation>
    <dataValidation type="list" allowBlank="1" showInputMessage="1" showErrorMessage="1" sqref="A52">
      <formula1>Decan</formula1>
    </dataValidation>
    <dataValidation type="list" allowBlank="1" showInputMessage="1" showErrorMessage="1" sqref="H47:J47">
      <formula1>Director</formula1>
    </dataValidation>
  </dataValidations>
  <pageMargins left="0.94488188976377963" right="0.47244094488188981" top="0.51181102362204722" bottom="0.70866141732283472" header="0.15748031496062992" footer="0.19685039370078741"/>
  <pageSetup paperSize="9" scale="91" orientation="portrait" r:id="rId1"/>
  <headerFooter alignWithMargins="0">
    <oddFooter>&amp;LF 799.24/Ed.01_F01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F132"/>
  <sheetViews>
    <sheetView showGridLines="0" view="pageBreakPreview" topLeftCell="A10" zoomScale="145" zoomScaleNormal="145" zoomScaleSheetLayoutView="145" workbookViewId="0">
      <selection activeCell="E22" sqref="E22"/>
    </sheetView>
  </sheetViews>
  <sheetFormatPr defaultRowHeight="12.75" x14ac:dyDescent="0.2"/>
  <cols>
    <col min="1" max="1" width="8" customWidth="1"/>
    <col min="2" max="2" width="7.140625" customWidth="1"/>
    <col min="3" max="3" width="11.28515625" customWidth="1"/>
    <col min="4" max="4" width="7" customWidth="1"/>
    <col min="5" max="5" width="6.42578125" customWidth="1"/>
    <col min="6" max="6" width="7.7109375" customWidth="1"/>
    <col min="7" max="7" width="8.140625" customWidth="1"/>
    <col min="8" max="12" width="6.42578125" customWidth="1"/>
    <col min="13" max="13" width="2.7109375" customWidth="1"/>
    <col min="14" max="14" width="9.140625" style="179"/>
    <col min="15" max="32" width="9.140625" style="61"/>
  </cols>
  <sheetData>
    <row r="1" spans="1:32" s="47" customFormat="1" ht="16.5" x14ac:dyDescent="0.25">
      <c r="B1" s="46" t="s">
        <v>77</v>
      </c>
      <c r="N1" s="179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</row>
    <row r="2" spans="1:32" s="47" customFormat="1" ht="16.5" x14ac:dyDescent="0.25">
      <c r="B2" s="46" t="s">
        <v>16</v>
      </c>
      <c r="N2" s="179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</row>
    <row r="3" spans="1:32" s="47" customFormat="1" ht="16.5" x14ac:dyDescent="0.25">
      <c r="B3" s="46"/>
      <c r="K3" s="2" t="str">
        <f>Pagina1!I6</f>
        <v>APROBARE SENAT</v>
      </c>
      <c r="N3" s="179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</row>
    <row r="4" spans="1:32" s="47" customFormat="1" ht="40.5" customHeight="1" x14ac:dyDescent="0.25">
      <c r="B4" s="46"/>
      <c r="K4" s="2"/>
      <c r="N4" s="179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</row>
    <row r="5" spans="1:32" s="47" customFormat="1" ht="16.5" x14ac:dyDescent="0.25">
      <c r="B5" s="46"/>
      <c r="K5" s="2" t="s">
        <v>46</v>
      </c>
      <c r="N5" s="179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</row>
    <row r="6" spans="1:32" x14ac:dyDescent="0.2">
      <c r="H6" s="443" t="str">
        <f>Pagina1!G9</f>
        <v>………………………..</v>
      </c>
      <c r="I6" s="443"/>
      <c r="J6" s="443"/>
      <c r="K6" s="443"/>
      <c r="L6" s="443"/>
      <c r="M6" s="443"/>
    </row>
    <row r="7" spans="1:32" s="48" customFormat="1" ht="15" x14ac:dyDescent="0.25">
      <c r="B7" s="48" t="s">
        <v>48</v>
      </c>
      <c r="D7" s="49" t="str">
        <f>Pagina1!D10</f>
        <v>Studii universitare de master</v>
      </c>
      <c r="N7" s="179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</row>
    <row r="8" spans="1:32" s="48" customFormat="1" ht="15" x14ac:dyDescent="0.25">
      <c r="B8" s="48" t="s">
        <v>17</v>
      </c>
      <c r="D8" s="70" t="str">
        <f>CONCATENATE(Pagina1!D11,I8)</f>
        <v/>
      </c>
      <c r="N8" s="179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</row>
    <row r="9" spans="1:32" s="48" customFormat="1" ht="15" x14ac:dyDescent="0.25">
      <c r="B9" s="50" t="s">
        <v>182</v>
      </c>
      <c r="D9" s="70" t="str">
        <f>CONCATENATE(Pagina1!D12,I7)</f>
        <v/>
      </c>
      <c r="N9" s="179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</row>
    <row r="10" spans="1:32" s="48" customFormat="1" ht="15" x14ac:dyDescent="0.25">
      <c r="B10" s="50"/>
      <c r="D10" s="70"/>
      <c r="N10" s="179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</row>
    <row r="11" spans="1:32" s="48" customFormat="1" ht="15" x14ac:dyDescent="0.25">
      <c r="B11" s="50"/>
      <c r="D11" s="70"/>
      <c r="N11" s="179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</row>
    <row r="12" spans="1:32" x14ac:dyDescent="0.2">
      <c r="D12" s="35"/>
    </row>
    <row r="13" spans="1:32" ht="15.75" x14ac:dyDescent="0.25">
      <c r="F13" s="36" t="s">
        <v>18</v>
      </c>
    </row>
    <row r="15" spans="1:32" ht="15" customHeight="1" x14ac:dyDescent="0.2">
      <c r="A15" s="457" t="str">
        <f>Pagina1!A24</f>
        <v>Valabil începând cu anul I universitar: 2025-2026</v>
      </c>
      <c r="B15" s="457"/>
      <c r="C15" s="457"/>
      <c r="D15" s="457"/>
      <c r="E15" s="457"/>
      <c r="F15" s="457"/>
      <c r="G15" s="457"/>
      <c r="H15" s="457"/>
      <c r="I15" s="457"/>
      <c r="J15" s="457"/>
      <c r="K15" s="457"/>
      <c r="L15" s="457"/>
      <c r="M15" s="457"/>
    </row>
    <row r="18" spans="2:32" ht="18" x14ac:dyDescent="0.25">
      <c r="F18" s="45" t="s">
        <v>62</v>
      </c>
    </row>
    <row r="19" spans="2:32" ht="13.5" thickBot="1" x14ac:dyDescent="0.25"/>
    <row r="20" spans="2:32" s="34" customFormat="1" ht="13.5" thickBot="1" x14ac:dyDescent="0.25">
      <c r="D20" s="232" t="s">
        <v>65</v>
      </c>
      <c r="E20" s="233"/>
      <c r="F20" s="233"/>
      <c r="G20" s="233"/>
      <c r="H20" s="461" t="s">
        <v>34</v>
      </c>
      <c r="N20" s="179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</row>
    <row r="21" spans="2:32" s="34" customFormat="1" ht="13.5" thickBot="1" x14ac:dyDescent="0.25">
      <c r="D21" s="234" t="s">
        <v>53</v>
      </c>
      <c r="E21" s="235" t="s">
        <v>183</v>
      </c>
      <c r="F21" s="236" t="s">
        <v>5</v>
      </c>
      <c r="G21" s="223" t="s">
        <v>63</v>
      </c>
      <c r="H21" s="462"/>
      <c r="N21" s="179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</row>
    <row r="22" spans="2:32" x14ac:dyDescent="0.2">
      <c r="D22" s="237" t="s">
        <v>54</v>
      </c>
      <c r="E22" s="238">
        <f>'AN I'!AR40</f>
        <v>238</v>
      </c>
      <c r="F22" s="238">
        <f>'AN I'!AS40</f>
        <v>154</v>
      </c>
      <c r="G22" s="239">
        <f>SUM(E22:F22)</f>
        <v>392</v>
      </c>
      <c r="H22" s="240">
        <f>'AN I'!AZ40</f>
        <v>0</v>
      </c>
    </row>
    <row r="23" spans="2:32" ht="13.5" thickBot="1" x14ac:dyDescent="0.25">
      <c r="D23" s="241" t="s">
        <v>55</v>
      </c>
      <c r="E23" s="242">
        <f>'AN II'!AR38</f>
        <v>0</v>
      </c>
      <c r="F23" s="242">
        <v>392</v>
      </c>
      <c r="G23" s="239">
        <f>SUM(E23:F23)</f>
        <v>392</v>
      </c>
      <c r="H23" s="240">
        <f>'AN II'!AZ38</f>
        <v>0</v>
      </c>
    </row>
    <row r="24" spans="2:32" ht="13.5" thickBot="1" x14ac:dyDescent="0.25">
      <c r="D24" s="243" t="s">
        <v>63</v>
      </c>
      <c r="E24" s="244">
        <f>SUM(E22:E23)</f>
        <v>238</v>
      </c>
      <c r="F24" s="244">
        <f>SUM(F22:F23)</f>
        <v>546</v>
      </c>
      <c r="G24" s="234">
        <f>SUM(G22:G23)</f>
        <v>784</v>
      </c>
      <c r="H24" s="244">
        <f>SUM(H22:H23)</f>
        <v>0</v>
      </c>
    </row>
    <row r="25" spans="2:32" ht="13.5" thickBot="1" x14ac:dyDescent="0.25">
      <c r="D25" s="234" t="s">
        <v>64</v>
      </c>
      <c r="E25" s="245">
        <f>E24/$G$24</f>
        <v>0.30357142857142855</v>
      </c>
      <c r="F25" s="245">
        <f>F24/$G$24</f>
        <v>0.6964285714285714</v>
      </c>
      <c r="G25" s="246">
        <f>G24/$G$24</f>
        <v>1</v>
      </c>
      <c r="H25" s="245">
        <f>H24/$G$24</f>
        <v>0</v>
      </c>
    </row>
    <row r="26" spans="2:32" x14ac:dyDescent="0.2">
      <c r="E26" s="116"/>
      <c r="F26" s="116"/>
      <c r="G26" s="116"/>
      <c r="H26" s="116"/>
      <c r="I26" s="116"/>
    </row>
    <row r="27" spans="2:32" ht="13.5" thickBot="1" x14ac:dyDescent="0.25">
      <c r="E27" s="116"/>
      <c r="F27" s="116"/>
      <c r="G27" s="116"/>
      <c r="H27" s="116"/>
      <c r="I27" s="116"/>
    </row>
    <row r="28" spans="2:32" ht="13.5" thickBot="1" x14ac:dyDescent="0.25">
      <c r="H28" s="389" t="s">
        <v>66</v>
      </c>
      <c r="I28" s="327"/>
      <c r="J28" s="327"/>
      <c r="K28" s="327"/>
      <c r="L28" s="325" t="s">
        <v>25</v>
      </c>
    </row>
    <row r="29" spans="2:32" ht="13.5" thickBot="1" x14ac:dyDescent="0.25">
      <c r="B29" s="390" t="s">
        <v>264</v>
      </c>
      <c r="C29" s="466" t="s">
        <v>8</v>
      </c>
      <c r="D29" s="467"/>
      <c r="E29" s="391" t="s">
        <v>265</v>
      </c>
      <c r="H29" s="234" t="s">
        <v>53</v>
      </c>
      <c r="I29" s="247" t="s">
        <v>23</v>
      </c>
      <c r="J29" s="235" t="s">
        <v>30</v>
      </c>
      <c r="K29" s="248" t="s">
        <v>63</v>
      </c>
      <c r="L29" s="326"/>
    </row>
    <row r="30" spans="2:32" ht="15" x14ac:dyDescent="0.2">
      <c r="B30" s="392">
        <v>1</v>
      </c>
      <c r="C30" s="468" t="s">
        <v>266</v>
      </c>
      <c r="D30" s="469"/>
      <c r="E30" s="393">
        <f>'AN I'!X39+'AN II'!X37</f>
        <v>60</v>
      </c>
      <c r="H30" s="237" t="s">
        <v>54</v>
      </c>
      <c r="I30" s="242">
        <f>'AN I'!BA40</f>
        <v>350</v>
      </c>
      <c r="J30" s="238">
        <f>'AN I'!BB40</f>
        <v>42</v>
      </c>
      <c r="K30" s="249">
        <f>SUM(I30:J30)</f>
        <v>392</v>
      </c>
      <c r="L30" s="239">
        <f>'AN I'!BC40</f>
        <v>112</v>
      </c>
    </row>
    <row r="31" spans="2:32" ht="15.75" thickBot="1" x14ac:dyDescent="0.3">
      <c r="B31" s="394">
        <v>2</v>
      </c>
      <c r="C31" s="470" t="s">
        <v>267</v>
      </c>
      <c r="D31" s="471"/>
      <c r="E31" s="395">
        <f>'AN I'!Y39+'AN II'!Y37</f>
        <v>60</v>
      </c>
      <c r="H31" s="241" t="s">
        <v>55</v>
      </c>
      <c r="I31" s="242">
        <f>'AN II'!BA38</f>
        <v>154</v>
      </c>
      <c r="J31" s="242">
        <f>'AN II'!BB38</f>
        <v>42</v>
      </c>
      <c r="K31" s="249">
        <f>SUM(I31:J31)</f>
        <v>196</v>
      </c>
      <c r="L31" s="239">
        <f>'AN II'!BC38</f>
        <v>70</v>
      </c>
    </row>
    <row r="32" spans="2:32" ht="15.75" thickBot="1" x14ac:dyDescent="0.3">
      <c r="B32" s="396">
        <v>3</v>
      </c>
      <c r="C32" s="472" t="s">
        <v>268</v>
      </c>
      <c r="D32" s="473"/>
      <c r="E32" s="397">
        <f>SUM(E30:E31)</f>
        <v>120</v>
      </c>
      <c r="H32" s="234" t="s">
        <v>63</v>
      </c>
      <c r="I32" s="250">
        <f>SUM(I30:I31)</f>
        <v>504</v>
      </c>
      <c r="J32" s="251">
        <f>SUM(J30:J31)</f>
        <v>84</v>
      </c>
      <c r="K32" s="248">
        <f>SUM(K30:K31)</f>
        <v>588</v>
      </c>
      <c r="L32" s="244">
        <f>SUM(L30:L31)</f>
        <v>182</v>
      </c>
    </row>
    <row r="33" spans="1:32" s="34" customFormat="1" ht="13.5" thickBot="1" x14ac:dyDescent="0.25">
      <c r="H33" s="234" t="s">
        <v>64</v>
      </c>
      <c r="I33" s="252">
        <f>I32/$K$32</f>
        <v>0.8571428571428571</v>
      </c>
      <c r="J33" s="245">
        <f>J32/$K$32</f>
        <v>0.14285714285714285</v>
      </c>
      <c r="K33" s="253">
        <f>K32/$K$32</f>
        <v>1</v>
      </c>
      <c r="L33" s="254">
        <f>L32/$K$32</f>
        <v>0.30952380952380953</v>
      </c>
      <c r="N33" s="179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</row>
    <row r="35" spans="1:32" ht="13.5" thickBot="1" x14ac:dyDescent="0.25">
      <c r="B35" s="179"/>
      <c r="C35" s="18"/>
    </row>
    <row r="36" spans="1:32" ht="13.5" thickBot="1" x14ac:dyDescent="0.25">
      <c r="B36" s="13"/>
      <c r="C36" s="3"/>
      <c r="I36" s="234" t="s">
        <v>53</v>
      </c>
      <c r="J36" s="247" t="s">
        <v>12</v>
      </c>
      <c r="K36" s="235" t="s">
        <v>13</v>
      </c>
      <c r="L36" s="236" t="s">
        <v>63</v>
      </c>
    </row>
    <row r="37" spans="1:32" ht="12.75" customHeight="1" thickBot="1" x14ac:dyDescent="0.25">
      <c r="B37" s="145" t="s">
        <v>34</v>
      </c>
      <c r="C37" s="175" t="s">
        <v>192</v>
      </c>
      <c r="D37" s="176"/>
      <c r="I37" s="237" t="s">
        <v>54</v>
      </c>
      <c r="J37" s="242">
        <f>'AN I'!AH40</f>
        <v>224</v>
      </c>
      <c r="K37" s="238">
        <f>'AN I'!AI40</f>
        <v>168</v>
      </c>
      <c r="L37" s="255">
        <f>SUM(J37:K37)</f>
        <v>392</v>
      </c>
    </row>
    <row r="38" spans="1:32" ht="12.75" customHeight="1" thickBot="1" x14ac:dyDescent="0.25">
      <c r="B38" s="146" t="s">
        <v>5</v>
      </c>
      <c r="C38" s="464" t="s">
        <v>193</v>
      </c>
      <c r="D38" s="465"/>
      <c r="I38" s="241" t="s">
        <v>55</v>
      </c>
      <c r="J38" s="242">
        <f>'AN II'!AH38</f>
        <v>84</v>
      </c>
      <c r="K38" s="242">
        <f>'AN II'!AI38</f>
        <v>112</v>
      </c>
      <c r="L38" s="255">
        <f>SUM(J38:K38)</f>
        <v>196</v>
      </c>
    </row>
    <row r="39" spans="1:32" ht="12.75" customHeight="1" thickBot="1" x14ac:dyDescent="0.25">
      <c r="B39" s="146" t="s">
        <v>183</v>
      </c>
      <c r="C39" s="177" t="s">
        <v>194</v>
      </c>
      <c r="D39" s="51"/>
      <c r="I39" s="234" t="s">
        <v>63</v>
      </c>
      <c r="J39" s="244">
        <f>SUM(J37:J38)</f>
        <v>308</v>
      </c>
      <c r="K39" s="244">
        <f>SUM(K37:K38)</f>
        <v>280</v>
      </c>
      <c r="L39" s="234">
        <f>SUM(L37:L38)</f>
        <v>588</v>
      </c>
    </row>
    <row r="40" spans="1:32" ht="12.75" customHeight="1" thickBot="1" x14ac:dyDescent="0.25">
      <c r="B40" s="145" t="s">
        <v>23</v>
      </c>
      <c r="C40" s="177" t="s">
        <v>43</v>
      </c>
      <c r="D40" s="178"/>
      <c r="I40" s="169"/>
      <c r="J40" s="44"/>
      <c r="K40" s="44"/>
      <c r="L40" s="44"/>
    </row>
    <row r="41" spans="1:32" ht="12.75" customHeight="1" thickBot="1" x14ac:dyDescent="0.25">
      <c r="B41" s="146" t="s">
        <v>30</v>
      </c>
      <c r="C41" s="177" t="s">
        <v>209</v>
      </c>
      <c r="D41" s="178"/>
    </row>
    <row r="42" spans="1:32" ht="12.75" customHeight="1" thickBot="1" x14ac:dyDescent="0.25">
      <c r="B42" s="146" t="s">
        <v>25</v>
      </c>
      <c r="C42" s="177" t="s">
        <v>45</v>
      </c>
      <c r="D42" s="178"/>
    </row>
    <row r="43" spans="1:32" ht="12.75" customHeight="1" x14ac:dyDescent="0.2">
      <c r="B43" s="179"/>
      <c r="C43" s="18"/>
      <c r="I43" s="54" t="s">
        <v>12</v>
      </c>
      <c r="J43" s="53" t="s">
        <v>67</v>
      </c>
    </row>
    <row r="44" spans="1:32" ht="12.75" customHeight="1" x14ac:dyDescent="0.2">
      <c r="B44" s="179"/>
      <c r="C44" s="18"/>
      <c r="I44" s="54" t="s">
        <v>13</v>
      </c>
      <c r="J44" s="53" t="s">
        <v>68</v>
      </c>
    </row>
    <row r="45" spans="1:32" ht="12.75" customHeight="1" x14ac:dyDescent="0.2"/>
    <row r="46" spans="1:32" x14ac:dyDescent="0.2">
      <c r="I46" s="170">
        <f>'AN I'!S40+'AN II'!S38</f>
        <v>280</v>
      </c>
    </row>
    <row r="47" spans="1:32" ht="14.25" x14ac:dyDescent="0.2">
      <c r="A47" s="463" t="s">
        <v>189</v>
      </c>
      <c r="B47" s="463"/>
      <c r="C47" s="463"/>
      <c r="D47" s="463"/>
      <c r="E47" s="463"/>
      <c r="F47" s="463"/>
      <c r="G47" s="68">
        <f>L39</f>
        <v>588</v>
      </c>
      <c r="K47" t="s">
        <v>74</v>
      </c>
    </row>
    <row r="48" spans="1:32" ht="14.25" x14ac:dyDescent="0.2">
      <c r="B48" s="458" t="s">
        <v>190</v>
      </c>
      <c r="C48" s="459"/>
      <c r="D48" s="459"/>
      <c r="E48" s="459"/>
      <c r="F48" s="459"/>
      <c r="G48" s="68">
        <f>'AN I'!V26+'AN I'!V38+'AN II'!V28+'AN II'!V31</f>
        <v>672</v>
      </c>
    </row>
    <row r="49" spans="1:32" ht="14.25" x14ac:dyDescent="0.2">
      <c r="A49" s="458" t="s">
        <v>191</v>
      </c>
      <c r="B49" s="459"/>
      <c r="C49" s="459"/>
      <c r="D49" s="459"/>
      <c r="E49" s="459"/>
      <c r="F49" s="459"/>
      <c r="G49" s="68">
        <f>'AN II'!V32+'AN II'!V33</f>
        <v>196</v>
      </c>
    </row>
    <row r="50" spans="1:32" ht="15" x14ac:dyDescent="0.25">
      <c r="B50" s="460" t="s">
        <v>69</v>
      </c>
      <c r="C50" s="460"/>
      <c r="D50" s="460"/>
      <c r="E50" s="460"/>
      <c r="F50" s="460"/>
      <c r="G50" s="52">
        <f>SUM(G47:G49)</f>
        <v>1456</v>
      </c>
    </row>
    <row r="51" spans="1:32" x14ac:dyDescent="0.2">
      <c r="B51" s="51"/>
    </row>
    <row r="52" spans="1:32" ht="15" x14ac:dyDescent="0.25">
      <c r="B52" s="460" t="s">
        <v>73</v>
      </c>
      <c r="C52" s="460"/>
      <c r="D52" s="460"/>
      <c r="E52" s="460"/>
      <c r="F52" s="460"/>
      <c r="G52" s="70">
        <f>J39/K39</f>
        <v>1.1000000000000001</v>
      </c>
      <c r="L52" s="115"/>
    </row>
    <row r="53" spans="1:32" ht="15" x14ac:dyDescent="0.25">
      <c r="C53" s="456" t="s">
        <v>215</v>
      </c>
      <c r="D53" s="456"/>
      <c r="E53" s="456"/>
      <c r="F53" s="456"/>
      <c r="G53" s="197" t="s">
        <v>216</v>
      </c>
      <c r="K53" s="121"/>
    </row>
    <row r="54" spans="1:32" x14ac:dyDescent="0.2">
      <c r="A54" s="55" t="str">
        <f>Pagina1!A46</f>
        <v>DECAN,</v>
      </c>
      <c r="B54" s="56"/>
      <c r="C54" s="57"/>
      <c r="D54" s="56"/>
      <c r="F54" s="33" t="s">
        <v>208</v>
      </c>
      <c r="H54" s="56"/>
      <c r="J54" s="56"/>
      <c r="K54" s="56" t="str">
        <f>Pagina1!I46</f>
        <v>DIRECTOR DEPARTAMENT,</v>
      </c>
    </row>
    <row r="55" spans="1:32" s="57" customFormat="1" ht="24" customHeight="1" x14ac:dyDescent="0.2">
      <c r="A55" s="131" t="s">
        <v>212</v>
      </c>
      <c r="B55" s="56"/>
      <c r="C55" s="56"/>
      <c r="D55" s="56"/>
      <c r="E55" s="455" t="s">
        <v>241</v>
      </c>
      <c r="F55" s="455"/>
      <c r="G55" s="455"/>
      <c r="H55" s="455"/>
      <c r="K55" s="134" t="str">
        <f>Pagina1!H47</f>
        <v>…………………………..</v>
      </c>
      <c r="L55" s="133"/>
      <c r="M55" s="133"/>
      <c r="N55" s="179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2" x14ac:dyDescent="0.2">
      <c r="B56" s="56"/>
      <c r="C56" s="58"/>
      <c r="D56" s="56"/>
      <c r="E56" s="272"/>
      <c r="F56" s="272"/>
      <c r="G56" s="272"/>
      <c r="H56" s="272"/>
      <c r="I56" s="71"/>
      <c r="J56" s="3"/>
    </row>
    <row r="57" spans="1:32" x14ac:dyDescent="0.2">
      <c r="A57" s="129"/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</row>
    <row r="58" spans="1:32" x14ac:dyDescent="0.2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</row>
    <row r="59" spans="1:32" x14ac:dyDescent="0.2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</row>
    <row r="60" spans="1:32" x14ac:dyDescent="0.2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</row>
    <row r="61" spans="1:32" x14ac:dyDescent="0.2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</row>
    <row r="62" spans="1:32" x14ac:dyDescent="0.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</row>
    <row r="63" spans="1:32" x14ac:dyDescent="0.2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</row>
    <row r="64" spans="1:32" s="61" customFormat="1" x14ac:dyDescent="0.2">
      <c r="N64" s="179"/>
    </row>
    <row r="65" spans="14:14" s="61" customFormat="1" x14ac:dyDescent="0.2">
      <c r="N65" s="179"/>
    </row>
    <row r="66" spans="14:14" s="61" customFormat="1" x14ac:dyDescent="0.2">
      <c r="N66" s="179"/>
    </row>
    <row r="67" spans="14:14" s="61" customFormat="1" x14ac:dyDescent="0.2">
      <c r="N67" s="179"/>
    </row>
    <row r="68" spans="14:14" s="61" customFormat="1" x14ac:dyDescent="0.2">
      <c r="N68" s="179"/>
    </row>
    <row r="69" spans="14:14" s="61" customFormat="1" x14ac:dyDescent="0.2">
      <c r="N69" s="179"/>
    </row>
    <row r="70" spans="14:14" s="61" customFormat="1" x14ac:dyDescent="0.2">
      <c r="N70" s="179"/>
    </row>
    <row r="71" spans="14:14" s="61" customFormat="1" x14ac:dyDescent="0.2">
      <c r="N71" s="179"/>
    </row>
    <row r="72" spans="14:14" s="61" customFormat="1" x14ac:dyDescent="0.2">
      <c r="N72" s="179"/>
    </row>
    <row r="73" spans="14:14" s="61" customFormat="1" x14ac:dyDescent="0.2">
      <c r="N73" s="179"/>
    </row>
    <row r="74" spans="14:14" s="61" customFormat="1" x14ac:dyDescent="0.2">
      <c r="N74" s="179"/>
    </row>
    <row r="75" spans="14:14" s="61" customFormat="1" x14ac:dyDescent="0.2">
      <c r="N75" s="179"/>
    </row>
    <row r="76" spans="14:14" s="61" customFormat="1" x14ac:dyDescent="0.2">
      <c r="N76" s="179"/>
    </row>
    <row r="77" spans="14:14" s="61" customFormat="1" x14ac:dyDescent="0.2">
      <c r="N77" s="179"/>
    </row>
    <row r="78" spans="14:14" s="61" customFormat="1" x14ac:dyDescent="0.2">
      <c r="N78" s="179"/>
    </row>
    <row r="79" spans="14:14" s="61" customFormat="1" x14ac:dyDescent="0.2">
      <c r="N79" s="179"/>
    </row>
    <row r="80" spans="14:14" s="61" customFormat="1" x14ac:dyDescent="0.2">
      <c r="N80" s="179"/>
    </row>
    <row r="81" spans="14:14" s="61" customFormat="1" x14ac:dyDescent="0.2">
      <c r="N81" s="179"/>
    </row>
    <row r="82" spans="14:14" s="61" customFormat="1" x14ac:dyDescent="0.2">
      <c r="N82" s="179"/>
    </row>
    <row r="83" spans="14:14" s="61" customFormat="1" x14ac:dyDescent="0.2">
      <c r="N83" s="179"/>
    </row>
    <row r="84" spans="14:14" s="61" customFormat="1" x14ac:dyDescent="0.2">
      <c r="N84" s="179"/>
    </row>
    <row r="85" spans="14:14" s="61" customFormat="1" x14ac:dyDescent="0.2">
      <c r="N85" s="179"/>
    </row>
    <row r="86" spans="14:14" s="61" customFormat="1" x14ac:dyDescent="0.2">
      <c r="N86" s="179"/>
    </row>
    <row r="87" spans="14:14" s="61" customFormat="1" x14ac:dyDescent="0.2">
      <c r="N87" s="179"/>
    </row>
    <row r="88" spans="14:14" s="61" customFormat="1" x14ac:dyDescent="0.2">
      <c r="N88" s="179"/>
    </row>
    <row r="89" spans="14:14" s="61" customFormat="1" x14ac:dyDescent="0.2">
      <c r="N89" s="179"/>
    </row>
    <row r="90" spans="14:14" s="61" customFormat="1" x14ac:dyDescent="0.2">
      <c r="N90" s="179"/>
    </row>
    <row r="91" spans="14:14" s="61" customFormat="1" x14ac:dyDescent="0.2">
      <c r="N91" s="179"/>
    </row>
    <row r="92" spans="14:14" s="61" customFormat="1" x14ac:dyDescent="0.2">
      <c r="N92" s="179"/>
    </row>
    <row r="93" spans="14:14" s="61" customFormat="1" x14ac:dyDescent="0.2">
      <c r="N93" s="179"/>
    </row>
    <row r="94" spans="14:14" s="61" customFormat="1" x14ac:dyDescent="0.2">
      <c r="N94" s="179"/>
    </row>
    <row r="95" spans="14:14" s="61" customFormat="1" x14ac:dyDescent="0.2">
      <c r="N95" s="179"/>
    </row>
    <row r="96" spans="14:14" s="61" customFormat="1" x14ac:dyDescent="0.2">
      <c r="N96" s="179"/>
    </row>
    <row r="97" spans="14:14" s="61" customFormat="1" x14ac:dyDescent="0.2">
      <c r="N97" s="179"/>
    </row>
    <row r="98" spans="14:14" s="61" customFormat="1" x14ac:dyDescent="0.2">
      <c r="N98" s="179"/>
    </row>
    <row r="99" spans="14:14" s="61" customFormat="1" x14ac:dyDescent="0.2">
      <c r="N99" s="179"/>
    </row>
    <row r="100" spans="14:14" s="61" customFormat="1" x14ac:dyDescent="0.2">
      <c r="N100" s="179"/>
    </row>
    <row r="101" spans="14:14" s="61" customFormat="1" x14ac:dyDescent="0.2">
      <c r="N101" s="179"/>
    </row>
    <row r="102" spans="14:14" s="61" customFormat="1" x14ac:dyDescent="0.2">
      <c r="N102" s="179"/>
    </row>
    <row r="103" spans="14:14" s="61" customFormat="1" x14ac:dyDescent="0.2">
      <c r="N103" s="179"/>
    </row>
    <row r="104" spans="14:14" s="61" customFormat="1" x14ac:dyDescent="0.2">
      <c r="N104" s="179"/>
    </row>
    <row r="105" spans="14:14" s="61" customFormat="1" x14ac:dyDescent="0.2">
      <c r="N105" s="179"/>
    </row>
    <row r="106" spans="14:14" s="61" customFormat="1" x14ac:dyDescent="0.2">
      <c r="N106" s="179"/>
    </row>
    <row r="107" spans="14:14" s="61" customFormat="1" x14ac:dyDescent="0.2">
      <c r="N107" s="179"/>
    </row>
    <row r="108" spans="14:14" s="61" customFormat="1" x14ac:dyDescent="0.2">
      <c r="N108" s="179"/>
    </row>
    <row r="109" spans="14:14" s="61" customFormat="1" x14ac:dyDescent="0.2">
      <c r="N109" s="179"/>
    </row>
    <row r="110" spans="14:14" s="61" customFormat="1" x14ac:dyDescent="0.2">
      <c r="N110" s="179"/>
    </row>
    <row r="111" spans="14:14" s="61" customFormat="1" x14ac:dyDescent="0.2">
      <c r="N111" s="179"/>
    </row>
    <row r="112" spans="14:14" s="61" customFormat="1" x14ac:dyDescent="0.2">
      <c r="N112" s="179"/>
    </row>
    <row r="113" spans="14:14" s="61" customFormat="1" x14ac:dyDescent="0.2">
      <c r="N113" s="179"/>
    </row>
    <row r="114" spans="14:14" s="61" customFormat="1" x14ac:dyDescent="0.2">
      <c r="N114" s="179"/>
    </row>
    <row r="115" spans="14:14" s="61" customFormat="1" x14ac:dyDescent="0.2">
      <c r="N115" s="179"/>
    </row>
    <row r="116" spans="14:14" s="61" customFormat="1" x14ac:dyDescent="0.2">
      <c r="N116" s="179"/>
    </row>
    <row r="117" spans="14:14" s="61" customFormat="1" x14ac:dyDescent="0.2">
      <c r="N117" s="179"/>
    </row>
    <row r="118" spans="14:14" s="61" customFormat="1" x14ac:dyDescent="0.2">
      <c r="N118" s="179"/>
    </row>
    <row r="119" spans="14:14" s="61" customFormat="1" x14ac:dyDescent="0.2">
      <c r="N119" s="179"/>
    </row>
    <row r="120" spans="14:14" s="61" customFormat="1" x14ac:dyDescent="0.2">
      <c r="N120" s="179"/>
    </row>
    <row r="121" spans="14:14" s="61" customFormat="1" x14ac:dyDescent="0.2">
      <c r="N121" s="179"/>
    </row>
    <row r="122" spans="14:14" s="61" customFormat="1" x14ac:dyDescent="0.2">
      <c r="N122" s="179"/>
    </row>
    <row r="123" spans="14:14" s="61" customFormat="1" x14ac:dyDescent="0.2">
      <c r="N123" s="179"/>
    </row>
    <row r="124" spans="14:14" s="61" customFormat="1" x14ac:dyDescent="0.2">
      <c r="N124" s="179"/>
    </row>
    <row r="125" spans="14:14" s="61" customFormat="1" x14ac:dyDescent="0.2">
      <c r="N125" s="179"/>
    </row>
    <row r="126" spans="14:14" s="61" customFormat="1" x14ac:dyDescent="0.2">
      <c r="N126" s="179"/>
    </row>
    <row r="127" spans="14:14" s="61" customFormat="1" x14ac:dyDescent="0.2">
      <c r="N127" s="179"/>
    </row>
    <row r="128" spans="14:14" s="61" customFormat="1" x14ac:dyDescent="0.2">
      <c r="N128" s="179"/>
    </row>
    <row r="129" spans="14:14" s="61" customFormat="1" x14ac:dyDescent="0.2">
      <c r="N129" s="179"/>
    </row>
    <row r="130" spans="14:14" s="61" customFormat="1" x14ac:dyDescent="0.2">
      <c r="N130" s="179"/>
    </row>
    <row r="131" spans="14:14" s="61" customFormat="1" x14ac:dyDescent="0.2">
      <c r="N131" s="179"/>
    </row>
    <row r="132" spans="14:14" s="61" customFormat="1" x14ac:dyDescent="0.2">
      <c r="N132" s="179"/>
    </row>
  </sheetData>
  <sheetProtection selectLockedCells="1"/>
  <mergeCells count="15">
    <mergeCell ref="E55:H55"/>
    <mergeCell ref="C53:F53"/>
    <mergeCell ref="A15:M15"/>
    <mergeCell ref="A49:F49"/>
    <mergeCell ref="H6:M6"/>
    <mergeCell ref="B52:F52"/>
    <mergeCell ref="B48:F48"/>
    <mergeCell ref="H20:H21"/>
    <mergeCell ref="B50:F50"/>
    <mergeCell ref="A47:F47"/>
    <mergeCell ref="C38:D38"/>
    <mergeCell ref="C29:D29"/>
    <mergeCell ref="C30:D30"/>
    <mergeCell ref="C31:D31"/>
    <mergeCell ref="C32:D32"/>
  </mergeCells>
  <phoneticPr fontId="3" type="noConversion"/>
  <pageMargins left="0.74803149606299213" right="0.43307086614173229" top="0.35433070866141736" bottom="0.47244094488188981" header="0.15748031496062992" footer="0.27559055118110237"/>
  <pageSetup paperSize="9" scale="89" orientation="portrait" r:id="rId1"/>
  <headerFooter alignWithMargins="0">
    <oddFooter>&amp;LF 799.24/Ed.01_F01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BO301"/>
  <sheetViews>
    <sheetView showGridLines="0" topLeftCell="C13" zoomScale="115" zoomScaleNormal="115" zoomScaleSheetLayoutView="130" workbookViewId="0">
      <selection activeCell="P35" sqref="P35"/>
    </sheetView>
  </sheetViews>
  <sheetFormatPr defaultColWidth="9.140625" defaultRowHeight="11.25" x14ac:dyDescent="0.2"/>
  <cols>
    <col min="1" max="1" width="9.140625" style="24"/>
    <col min="2" max="2" width="4.28515625" style="3" customWidth="1"/>
    <col min="3" max="3" width="5.28515625" style="3" customWidth="1"/>
    <col min="4" max="4" width="45.85546875" style="3" customWidth="1"/>
    <col min="5" max="5" width="13.28515625" style="3" customWidth="1"/>
    <col min="6" max="6" width="4.140625" style="3" customWidth="1"/>
    <col min="7" max="7" width="3" style="305" customWidth="1"/>
    <col min="8" max="8" width="3.42578125" style="3" customWidth="1"/>
    <col min="9" max="9" width="6.28515625" style="3" customWidth="1"/>
    <col min="10" max="11" width="3.5703125" style="3" customWidth="1"/>
    <col min="12" max="12" width="3.5703125" style="305" customWidth="1"/>
    <col min="13" max="13" width="3.5703125" style="3" customWidth="1"/>
    <col min="14" max="14" width="3.5703125" style="305" customWidth="1"/>
    <col min="15" max="15" width="3.5703125" style="3" customWidth="1"/>
    <col min="16" max="16" width="3.5703125" style="305" customWidth="1"/>
    <col min="17" max="17" width="4.28515625" style="3" customWidth="1"/>
    <col min="18" max="18" width="4.42578125" style="3" customWidth="1"/>
    <col min="19" max="19" width="4.28515625" style="3" customWidth="1"/>
    <col min="20" max="20" width="4.42578125" style="3" customWidth="1"/>
    <col min="21" max="21" width="3.85546875" style="3" customWidth="1"/>
    <col min="22" max="22" width="3.42578125" style="3" customWidth="1"/>
    <col min="23" max="23" width="2.85546875" style="3" customWidth="1"/>
    <col min="24" max="24" width="6.140625" style="73" customWidth="1"/>
    <col min="25" max="25" width="4.42578125" style="148" customWidth="1"/>
    <col min="26" max="40" width="4.140625" style="148" customWidth="1"/>
    <col min="41" max="41" width="4.5703125" style="148" customWidth="1"/>
    <col min="42" max="55" width="3.85546875" style="148" customWidth="1"/>
    <col min="56" max="56" width="9.140625" style="148"/>
    <col min="57" max="67" width="9.140625" style="28"/>
    <col min="68" max="16384" width="9.140625" style="3"/>
  </cols>
  <sheetData>
    <row r="1" spans="1:67" s="23" customFormat="1" x14ac:dyDescent="0.2">
      <c r="A1" s="24"/>
      <c r="X1" s="73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</row>
    <row r="2" spans="1:67" s="2" customFormat="1" ht="15" x14ac:dyDescent="0.2">
      <c r="A2" s="25"/>
      <c r="B2" s="17" t="s">
        <v>77</v>
      </c>
      <c r="X2" s="74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</row>
    <row r="3" spans="1:67" s="2" customFormat="1" ht="15" x14ac:dyDescent="0.2">
      <c r="A3" s="25"/>
      <c r="B3" s="17" t="s">
        <v>16</v>
      </c>
      <c r="R3" s="2" t="str">
        <f>Pagina1!I6</f>
        <v>APROBARE SENAT</v>
      </c>
      <c r="X3" s="74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</row>
    <row r="4" spans="1:67" s="2" customFormat="1" ht="12.75" x14ac:dyDescent="0.2">
      <c r="A4" s="25"/>
      <c r="B4" s="130" t="str">
        <f>Pagina1!D4</f>
        <v>Departamentul …………………………..</v>
      </c>
      <c r="X4" s="74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</row>
    <row r="5" spans="1:67" s="2" customFormat="1" ht="24.75" customHeight="1" x14ac:dyDescent="0.2">
      <c r="A5" s="25"/>
      <c r="B5" s="130"/>
      <c r="R5" s="2" t="s">
        <v>46</v>
      </c>
      <c r="X5" s="74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</row>
    <row r="6" spans="1:67" s="2" customFormat="1" ht="12.75" x14ac:dyDescent="0.2">
      <c r="A6" s="25"/>
      <c r="B6" s="130"/>
      <c r="R6" s="33" t="str">
        <f>Pagina1!$G$9</f>
        <v>………………………..</v>
      </c>
      <c r="X6" s="74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</row>
    <row r="7" spans="1:67" s="2" customFormat="1" ht="27" customHeight="1" x14ac:dyDescent="0.2">
      <c r="A7" s="25"/>
      <c r="B7" s="130"/>
      <c r="R7" s="33"/>
      <c r="X7" s="74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</row>
    <row r="8" spans="1:67" ht="15.75" x14ac:dyDescent="0.2">
      <c r="B8" s="524" t="s">
        <v>18</v>
      </c>
      <c r="C8" s="524"/>
      <c r="D8" s="524"/>
      <c r="E8" s="524"/>
      <c r="F8" s="524"/>
      <c r="G8" s="524"/>
      <c r="H8" s="524"/>
      <c r="I8" s="524"/>
      <c r="J8" s="524"/>
      <c r="K8" s="524"/>
      <c r="L8" s="524"/>
      <c r="M8" s="524"/>
      <c r="N8" s="524"/>
      <c r="O8" s="524"/>
      <c r="P8" s="524"/>
      <c r="Q8" s="524"/>
      <c r="R8" s="524"/>
      <c r="S8" s="524"/>
      <c r="T8" s="524"/>
      <c r="U8" s="524"/>
      <c r="V8" s="524"/>
      <c r="W8" s="4"/>
    </row>
    <row r="9" spans="1:67" ht="12.75" x14ac:dyDescent="0.2">
      <c r="B9" s="72" t="str">
        <f>CONCATENATE(Pagina1!B11,"  ",Pagina1!D11)</f>
        <v xml:space="preserve">Domeniul:  </v>
      </c>
      <c r="C9" s="2"/>
      <c r="D9" s="2"/>
    </row>
    <row r="10" spans="1:67" ht="12.75" x14ac:dyDescent="0.2">
      <c r="B10" s="123" t="str">
        <f>CONCATENATE(Pagina1!B12,"  ",Pagina1!D12)</f>
        <v xml:space="preserve">Programul de studii:  </v>
      </c>
    </row>
    <row r="11" spans="1:67" x14ac:dyDescent="0.2">
      <c r="B11" s="5"/>
    </row>
    <row r="12" spans="1:67" s="6" customFormat="1" ht="15.75" x14ac:dyDescent="0.2">
      <c r="A12" s="26"/>
      <c r="B12" s="524" t="s">
        <v>27</v>
      </c>
      <c r="C12" s="524"/>
      <c r="D12" s="524"/>
      <c r="E12" s="524"/>
      <c r="F12" s="524"/>
      <c r="G12" s="524"/>
      <c r="H12" s="524"/>
      <c r="I12" s="524"/>
      <c r="J12" s="524"/>
      <c r="K12" s="524"/>
      <c r="L12" s="524"/>
      <c r="M12" s="524"/>
      <c r="N12" s="524"/>
      <c r="O12" s="524"/>
      <c r="P12" s="524"/>
      <c r="Q12" s="524"/>
      <c r="R12" s="524"/>
      <c r="S12" s="524"/>
      <c r="T12" s="524"/>
      <c r="U12" s="524"/>
      <c r="V12" s="524"/>
      <c r="W12" s="4"/>
      <c r="X12" s="75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</row>
    <row r="13" spans="1:67" ht="13.5" thickBot="1" x14ac:dyDescent="0.25">
      <c r="C13" s="7"/>
      <c r="E13" s="8"/>
      <c r="F13" s="7"/>
      <c r="G13" s="331"/>
      <c r="H13" s="7"/>
      <c r="I13" s="7"/>
      <c r="J13" s="7"/>
      <c r="K13" s="7"/>
      <c r="L13" s="331"/>
      <c r="M13" s="7"/>
      <c r="N13" s="331"/>
      <c r="O13" s="7"/>
      <c r="P13" s="331"/>
      <c r="Q13" s="7"/>
      <c r="R13" s="7"/>
      <c r="S13" s="7"/>
      <c r="T13" s="7"/>
      <c r="U13" s="7"/>
      <c r="V13" s="7"/>
      <c r="W13" s="7"/>
    </row>
    <row r="14" spans="1:67" ht="13.5" customHeight="1" thickBot="1" x14ac:dyDescent="0.25">
      <c r="B14" s="535" t="s">
        <v>19</v>
      </c>
      <c r="C14" s="536"/>
      <c r="D14" s="536"/>
      <c r="E14" s="536"/>
      <c r="F14" s="536"/>
      <c r="G14" s="536"/>
      <c r="H14" s="536"/>
      <c r="I14" s="536"/>
      <c r="J14" s="510"/>
      <c r="K14" s="510"/>
      <c r="L14" s="510"/>
      <c r="M14" s="510"/>
      <c r="N14" s="510"/>
      <c r="O14" s="510"/>
      <c r="P14" s="510"/>
      <c r="Q14" s="510"/>
      <c r="R14" s="536"/>
      <c r="S14" s="536"/>
      <c r="T14" s="536"/>
      <c r="U14" s="536"/>
      <c r="V14" s="537"/>
      <c r="W14" s="8"/>
    </row>
    <row r="15" spans="1:67" s="9" customFormat="1" ht="15" customHeight="1" thickBot="1" x14ac:dyDescent="0.25">
      <c r="A15" s="27"/>
      <c r="B15" s="532" t="s">
        <v>0</v>
      </c>
      <c r="C15" s="507" t="s">
        <v>28</v>
      </c>
      <c r="D15" s="507" t="s">
        <v>1</v>
      </c>
      <c r="E15" s="507" t="s">
        <v>3</v>
      </c>
      <c r="F15" s="507" t="s">
        <v>2</v>
      </c>
      <c r="G15" s="487" t="s">
        <v>8</v>
      </c>
      <c r="H15" s="488"/>
      <c r="I15" s="529" t="s">
        <v>9</v>
      </c>
      <c r="J15" s="478" t="s">
        <v>220</v>
      </c>
      <c r="K15" s="479"/>
      <c r="L15" s="479"/>
      <c r="M15" s="479"/>
      <c r="N15" s="479"/>
      <c r="O15" s="479"/>
      <c r="P15" s="479"/>
      <c r="Q15" s="480"/>
      <c r="R15" s="478" t="s">
        <v>15</v>
      </c>
      <c r="S15" s="479"/>
      <c r="T15" s="479"/>
      <c r="U15" s="479"/>
      <c r="V15" s="480"/>
      <c r="W15" s="496" t="s">
        <v>34</v>
      </c>
      <c r="X15" s="76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</row>
    <row r="16" spans="1:67" s="9" customFormat="1" ht="15" customHeight="1" thickBot="1" x14ac:dyDescent="0.25">
      <c r="A16" s="27"/>
      <c r="B16" s="533"/>
      <c r="C16" s="517"/>
      <c r="D16" s="517"/>
      <c r="E16" s="517"/>
      <c r="F16" s="517"/>
      <c r="G16" s="489"/>
      <c r="H16" s="490"/>
      <c r="I16" s="530"/>
      <c r="J16" s="540" t="s">
        <v>14</v>
      </c>
      <c r="K16" s="541"/>
      <c r="L16" s="541"/>
      <c r="M16" s="541"/>
      <c r="N16" s="541"/>
      <c r="O16" s="541"/>
      <c r="P16" s="542"/>
      <c r="Q16" s="543"/>
      <c r="R16" s="491" t="s">
        <v>12</v>
      </c>
      <c r="S16" s="491" t="s">
        <v>13</v>
      </c>
      <c r="T16" s="491" t="s">
        <v>196</v>
      </c>
      <c r="U16" s="481" t="s">
        <v>225</v>
      </c>
      <c r="V16" s="486" t="s">
        <v>228</v>
      </c>
      <c r="W16" s="497"/>
      <c r="X16" s="76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</row>
    <row r="17" spans="1:67" s="9" customFormat="1" ht="18.600000000000001" customHeight="1" thickBot="1" x14ac:dyDescent="0.25">
      <c r="A17" s="27"/>
      <c r="B17" s="534"/>
      <c r="C17" s="518"/>
      <c r="D17" s="518"/>
      <c r="E17" s="518"/>
      <c r="F17" s="518"/>
      <c r="G17" s="380" t="s">
        <v>249</v>
      </c>
      <c r="H17" s="380" t="s">
        <v>251</v>
      </c>
      <c r="I17" s="531"/>
      <c r="J17" s="387" t="s">
        <v>4</v>
      </c>
      <c r="K17" s="333" t="s">
        <v>5</v>
      </c>
      <c r="L17" s="333" t="s">
        <v>6</v>
      </c>
      <c r="M17" s="333" t="s">
        <v>256</v>
      </c>
      <c r="N17" s="333" t="s">
        <v>7</v>
      </c>
      <c r="O17" s="333" t="s">
        <v>255</v>
      </c>
      <c r="P17" s="388" t="s">
        <v>221</v>
      </c>
      <c r="Q17" s="388" t="s">
        <v>261</v>
      </c>
      <c r="R17" s="492"/>
      <c r="S17" s="493"/>
      <c r="T17" s="493"/>
      <c r="U17" s="482"/>
      <c r="V17" s="482"/>
      <c r="W17" s="498"/>
      <c r="X17" s="76" t="s">
        <v>257</v>
      </c>
      <c r="Y17" s="157" t="s">
        <v>258</v>
      </c>
      <c r="Z17" s="158" t="s">
        <v>4</v>
      </c>
      <c r="AA17" s="158" t="s">
        <v>5</v>
      </c>
      <c r="AB17" s="158" t="s">
        <v>6</v>
      </c>
      <c r="AC17" s="158" t="s">
        <v>256</v>
      </c>
      <c r="AD17" s="158" t="s">
        <v>7</v>
      </c>
      <c r="AE17" s="158" t="s">
        <v>255</v>
      </c>
      <c r="AF17" s="398" t="s">
        <v>221</v>
      </c>
      <c r="AG17" s="157" t="s">
        <v>261</v>
      </c>
      <c r="AH17" s="159" t="s">
        <v>12</v>
      </c>
      <c r="AI17" s="160" t="s">
        <v>13</v>
      </c>
      <c r="AJ17" s="160" t="s">
        <v>196</v>
      </c>
      <c r="AK17" s="161" t="s">
        <v>225</v>
      </c>
      <c r="AL17" s="161" t="s">
        <v>224</v>
      </c>
      <c r="AM17" s="162"/>
      <c r="AN17" s="157"/>
      <c r="AO17" s="157" t="s">
        <v>13</v>
      </c>
      <c r="AP17" s="157" t="s">
        <v>21</v>
      </c>
      <c r="AQ17" s="157" t="s">
        <v>22</v>
      </c>
      <c r="AR17" s="157" t="s">
        <v>201</v>
      </c>
      <c r="AS17" s="157" t="s">
        <v>24</v>
      </c>
      <c r="AT17" s="157"/>
      <c r="AU17" s="157"/>
      <c r="AV17" s="157"/>
      <c r="AW17" s="157"/>
      <c r="AX17" s="157"/>
      <c r="AY17" s="157"/>
      <c r="AZ17" s="157" t="s">
        <v>34</v>
      </c>
      <c r="BA17" s="157" t="s">
        <v>23</v>
      </c>
      <c r="BB17" s="157" t="s">
        <v>30</v>
      </c>
      <c r="BC17" s="157" t="s">
        <v>25</v>
      </c>
      <c r="BD17" s="157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</row>
    <row r="18" spans="1:67" s="138" customFormat="1" ht="28.5" customHeight="1" x14ac:dyDescent="0.2">
      <c r="A18" s="135"/>
      <c r="B18" s="370">
        <v>1</v>
      </c>
      <c r="C18" s="399" t="s">
        <v>5</v>
      </c>
      <c r="D18" s="400" t="s">
        <v>269</v>
      </c>
      <c r="E18" s="401" t="s">
        <v>270</v>
      </c>
      <c r="F18" s="401" t="s">
        <v>23</v>
      </c>
      <c r="G18" s="401">
        <v>6</v>
      </c>
      <c r="H18" s="372"/>
      <c r="I18" s="373"/>
      <c r="J18" s="403">
        <v>1</v>
      </c>
      <c r="K18" s="399"/>
      <c r="L18" s="371"/>
      <c r="M18" s="371"/>
      <c r="N18" s="371">
        <v>1</v>
      </c>
      <c r="O18" s="371"/>
      <c r="P18" s="373"/>
      <c r="Q18" s="374"/>
      <c r="R18" s="375">
        <f>IF(J18&lt;&gt;"",J18*14,"")</f>
        <v>14</v>
      </c>
      <c r="S18" s="376">
        <f>IF(AO18&lt;&gt;0,AO18*14,"")</f>
        <v>14</v>
      </c>
      <c r="T18" s="377">
        <f t="shared" ref="T18:T25" si="0">SUM(R18:S18)</f>
        <v>28</v>
      </c>
      <c r="U18" s="378">
        <f>SUM(G18:H18)*25-T18-V18</f>
        <v>122</v>
      </c>
      <c r="V18" s="379">
        <f>SUM(P18:Q18)*14</f>
        <v>0</v>
      </c>
      <c r="W18" s="136"/>
      <c r="X18" s="137">
        <f t="shared" ref="X18:X25" si="1">IF(F18="DL",0,G18)</f>
        <v>6</v>
      </c>
      <c r="Y18" s="148">
        <f t="shared" ref="Y18:Y25" si="2">IF(F18="DL",0,H18)</f>
        <v>0</v>
      </c>
      <c r="Z18" s="148">
        <f t="shared" ref="Z18:Z25" si="3">IF(F18="DL",0,J18)</f>
        <v>1</v>
      </c>
      <c r="AA18" s="148">
        <f t="shared" ref="AA18:AA25" si="4">IF(F18="DL",0,K18)</f>
        <v>0</v>
      </c>
      <c r="AB18" s="148">
        <f>IF(F18="DL",0,L18)</f>
        <v>0</v>
      </c>
      <c r="AC18" s="148">
        <f t="shared" ref="AC18:AC25" si="5">IF(F18="DL",0,M18)</f>
        <v>0</v>
      </c>
      <c r="AD18" s="148">
        <f>IF($F$18="DL",0,N18)</f>
        <v>1</v>
      </c>
      <c r="AE18" s="148">
        <f>IF($F$18="DL",0,O18)</f>
        <v>0</v>
      </c>
      <c r="AF18" s="148">
        <f>IF($F$18="DL",0,P18)</f>
        <v>0</v>
      </c>
      <c r="AG18" s="148">
        <f t="shared" ref="AG18:AG22" si="6">IF($F$18="DL",0,Q18)</f>
        <v>0</v>
      </c>
      <c r="AH18" s="148">
        <f t="shared" ref="AH18:AL19" si="7">IF($F18="DL",0,R18)</f>
        <v>14</v>
      </c>
      <c r="AI18" s="164">
        <f t="shared" si="7"/>
        <v>14</v>
      </c>
      <c r="AJ18" s="164">
        <f t="shared" si="7"/>
        <v>28</v>
      </c>
      <c r="AK18" s="164">
        <f t="shared" si="7"/>
        <v>122</v>
      </c>
      <c r="AL18" s="164">
        <f t="shared" si="7"/>
        <v>0</v>
      </c>
      <c r="AM18" s="148"/>
      <c r="AN18" s="148">
        <f t="shared" ref="AN18:AN25" si="8">IF(F18="DL",0,1)</f>
        <v>1</v>
      </c>
      <c r="AO18" s="148">
        <f>SUM(K18:O18)</f>
        <v>1</v>
      </c>
      <c r="AP18" s="148">
        <f t="shared" ref="AP18:AP25" si="9">$AN18*IF($C18="F",$T18,0)</f>
        <v>0</v>
      </c>
      <c r="AQ18" s="148">
        <f t="shared" ref="AQ18:AQ25" si="10">$AN18*IF($C18="C",$T18,0)</f>
        <v>0</v>
      </c>
      <c r="AR18" s="148">
        <f t="shared" ref="AR18:AR25" si="11">$AN18*IF($C18="A",$T18,0)</f>
        <v>0</v>
      </c>
      <c r="AS18" s="148">
        <f t="shared" ref="AS18:AS25" si="12">$AN18*IF($C18="S",$T18,0)</f>
        <v>28</v>
      </c>
      <c r="AT18" s="148"/>
      <c r="AU18" s="148"/>
      <c r="AV18" s="148"/>
      <c r="AW18" s="148"/>
      <c r="AX18" s="148"/>
      <c r="AY18" s="148"/>
      <c r="AZ18" s="148">
        <f t="shared" ref="AZ18:AZ25" si="13">AN18*IF(W18&lt;&gt;"",T18,0)</f>
        <v>0</v>
      </c>
      <c r="BA18" s="148">
        <f t="shared" ref="BA18:BA25" si="14">IF(F18="DI",T18,0)</f>
        <v>28</v>
      </c>
      <c r="BB18" s="148">
        <f t="shared" ref="BB18:BB25" si="15">IF(F18="DO",T18,0)</f>
        <v>0</v>
      </c>
      <c r="BC18" s="148">
        <f t="shared" ref="BC18:BC25" si="16">IF(F18="DL",T18,0)</f>
        <v>0</v>
      </c>
      <c r="BD18" s="148"/>
    </row>
    <row r="19" spans="1:67" s="138" customFormat="1" ht="15" customHeight="1" x14ac:dyDescent="0.2">
      <c r="A19" s="135"/>
      <c r="B19" s="139">
        <v>2</v>
      </c>
      <c r="C19" s="399" t="s">
        <v>5</v>
      </c>
      <c r="D19" s="402" t="s">
        <v>271</v>
      </c>
      <c r="E19" s="401" t="s">
        <v>272</v>
      </c>
      <c r="F19" s="401" t="s">
        <v>23</v>
      </c>
      <c r="G19" s="401">
        <v>7</v>
      </c>
      <c r="H19" s="200"/>
      <c r="I19" s="275"/>
      <c r="J19" s="403">
        <v>2</v>
      </c>
      <c r="K19" s="399"/>
      <c r="L19" s="140"/>
      <c r="M19" s="140"/>
      <c r="N19" s="140">
        <v>1</v>
      </c>
      <c r="O19" s="140"/>
      <c r="P19" s="275"/>
      <c r="Q19" s="281"/>
      <c r="R19" s="375">
        <f t="shared" ref="R19:R23" si="17">IF(J19&lt;&gt;"",J19*14,"")</f>
        <v>28</v>
      </c>
      <c r="S19" s="141">
        <f t="shared" ref="S19:S25" si="18">IF(AO19&lt;&gt;0,AO19*14,"")</f>
        <v>14</v>
      </c>
      <c r="T19" s="142">
        <f t="shared" si="0"/>
        <v>42</v>
      </c>
      <c r="U19" s="378">
        <f t="shared" ref="U19:U25" si="19">SUM(G19:H19)*25-T19-V19</f>
        <v>133</v>
      </c>
      <c r="V19" s="379">
        <f t="shared" ref="V19:V25" si="20">SUM(P19:Q19)*14</f>
        <v>0</v>
      </c>
      <c r="W19" s="136"/>
      <c r="X19" s="137">
        <f t="shared" si="1"/>
        <v>7</v>
      </c>
      <c r="Y19" s="148">
        <f t="shared" si="2"/>
        <v>0</v>
      </c>
      <c r="Z19" s="148">
        <f t="shared" si="3"/>
        <v>2</v>
      </c>
      <c r="AA19" s="148">
        <f t="shared" si="4"/>
        <v>0</v>
      </c>
      <c r="AB19" s="148">
        <f t="shared" ref="AB19:AB25" si="21">IF(F19="DL",0,L19)</f>
        <v>0</v>
      </c>
      <c r="AC19" s="148">
        <f t="shared" si="5"/>
        <v>0</v>
      </c>
      <c r="AD19" s="148">
        <f t="shared" ref="AD19:AD25" si="22">IF($F$18="DL",0,N19)</f>
        <v>1</v>
      </c>
      <c r="AE19" s="148">
        <f t="shared" ref="AE19:AE25" si="23">IF($F$18="DL",0,O19)</f>
        <v>0</v>
      </c>
      <c r="AF19" s="148">
        <f t="shared" ref="AF19:AF25" si="24">IF($F$18="DL",0,P19)</f>
        <v>0</v>
      </c>
      <c r="AG19" s="148">
        <f t="shared" si="6"/>
        <v>0</v>
      </c>
      <c r="AH19" s="148">
        <f t="shared" si="7"/>
        <v>28</v>
      </c>
      <c r="AI19" s="164">
        <f t="shared" si="7"/>
        <v>14</v>
      </c>
      <c r="AJ19" s="164">
        <f t="shared" si="7"/>
        <v>42</v>
      </c>
      <c r="AK19" s="164">
        <f t="shared" si="7"/>
        <v>133</v>
      </c>
      <c r="AL19" s="164">
        <f t="shared" si="7"/>
        <v>0</v>
      </c>
      <c r="AM19" s="148"/>
      <c r="AN19" s="148">
        <f t="shared" si="8"/>
        <v>1</v>
      </c>
      <c r="AO19" s="148">
        <f t="shared" ref="AO19:AO25" si="25">SUM(K19:O19)</f>
        <v>1</v>
      </c>
      <c r="AP19" s="148">
        <f t="shared" si="9"/>
        <v>0</v>
      </c>
      <c r="AQ19" s="148">
        <f t="shared" si="10"/>
        <v>0</v>
      </c>
      <c r="AR19" s="148">
        <f t="shared" si="11"/>
        <v>0</v>
      </c>
      <c r="AS19" s="148">
        <f t="shared" si="12"/>
        <v>42</v>
      </c>
      <c r="AT19" s="148"/>
      <c r="AU19" s="148"/>
      <c r="AV19" s="148"/>
      <c r="AW19" s="148"/>
      <c r="AX19" s="148"/>
      <c r="AY19" s="148"/>
      <c r="AZ19" s="148">
        <f t="shared" si="13"/>
        <v>0</v>
      </c>
      <c r="BA19" s="148">
        <f t="shared" si="14"/>
        <v>42</v>
      </c>
      <c r="BB19" s="148">
        <f t="shared" si="15"/>
        <v>0</v>
      </c>
      <c r="BC19" s="148">
        <f t="shared" si="16"/>
        <v>0</v>
      </c>
      <c r="BD19" s="148"/>
    </row>
    <row r="20" spans="1:67" s="138" customFormat="1" ht="15" customHeight="1" x14ac:dyDescent="0.2">
      <c r="A20" s="135"/>
      <c r="B20" s="139">
        <v>3</v>
      </c>
      <c r="C20" s="399" t="s">
        <v>183</v>
      </c>
      <c r="D20" s="402" t="s">
        <v>273</v>
      </c>
      <c r="E20" s="401" t="s">
        <v>274</v>
      </c>
      <c r="F20" s="401" t="s">
        <v>23</v>
      </c>
      <c r="G20" s="401">
        <v>4</v>
      </c>
      <c r="H20" s="200"/>
      <c r="I20" s="275"/>
      <c r="J20" s="403">
        <v>3</v>
      </c>
      <c r="K20" s="399">
        <v>1</v>
      </c>
      <c r="L20" s="140"/>
      <c r="M20" s="140"/>
      <c r="N20" s="140"/>
      <c r="O20" s="140"/>
      <c r="P20" s="275"/>
      <c r="Q20" s="281"/>
      <c r="R20" s="375">
        <f t="shared" si="17"/>
        <v>42</v>
      </c>
      <c r="S20" s="141">
        <f t="shared" si="18"/>
        <v>14</v>
      </c>
      <c r="T20" s="142">
        <f t="shared" si="0"/>
        <v>56</v>
      </c>
      <c r="U20" s="378">
        <f t="shared" si="19"/>
        <v>44</v>
      </c>
      <c r="V20" s="379">
        <f t="shared" si="20"/>
        <v>0</v>
      </c>
      <c r="W20" s="136"/>
      <c r="X20" s="137">
        <f t="shared" si="1"/>
        <v>4</v>
      </c>
      <c r="Y20" s="148">
        <f t="shared" si="2"/>
        <v>0</v>
      </c>
      <c r="Z20" s="148">
        <f t="shared" si="3"/>
        <v>3</v>
      </c>
      <c r="AA20" s="148">
        <f t="shared" si="4"/>
        <v>1</v>
      </c>
      <c r="AB20" s="148">
        <f t="shared" si="21"/>
        <v>0</v>
      </c>
      <c r="AC20" s="148">
        <f t="shared" si="5"/>
        <v>0</v>
      </c>
      <c r="AD20" s="148">
        <f t="shared" si="22"/>
        <v>0</v>
      </c>
      <c r="AE20" s="148">
        <f t="shared" si="23"/>
        <v>0</v>
      </c>
      <c r="AF20" s="148">
        <f t="shared" si="24"/>
        <v>0</v>
      </c>
      <c r="AG20" s="148">
        <f t="shared" si="6"/>
        <v>0</v>
      </c>
      <c r="AH20" s="148">
        <f t="shared" ref="AH20:AH25" si="26">IF($F20="DL",0,R20)</f>
        <v>42</v>
      </c>
      <c r="AI20" s="164">
        <f t="shared" ref="AI20:AL22" si="27">IF($F20="DL",0,S20)</f>
        <v>14</v>
      </c>
      <c r="AJ20" s="164">
        <f t="shared" si="27"/>
        <v>56</v>
      </c>
      <c r="AK20" s="164">
        <f t="shared" si="27"/>
        <v>44</v>
      </c>
      <c r="AL20" s="164">
        <f t="shared" si="27"/>
        <v>0</v>
      </c>
      <c r="AM20" s="148"/>
      <c r="AN20" s="148">
        <f t="shared" si="8"/>
        <v>1</v>
      </c>
      <c r="AO20" s="148">
        <f t="shared" si="25"/>
        <v>1</v>
      </c>
      <c r="AP20" s="148">
        <f t="shared" si="9"/>
        <v>0</v>
      </c>
      <c r="AQ20" s="148">
        <f t="shared" si="10"/>
        <v>0</v>
      </c>
      <c r="AR20" s="148">
        <f t="shared" si="11"/>
        <v>56</v>
      </c>
      <c r="AS20" s="148">
        <f t="shared" si="12"/>
        <v>0</v>
      </c>
      <c r="AT20" s="148"/>
      <c r="AU20" s="148"/>
      <c r="AV20" s="148"/>
      <c r="AW20" s="148"/>
      <c r="AX20" s="148"/>
      <c r="AY20" s="148"/>
      <c r="AZ20" s="148">
        <f t="shared" si="13"/>
        <v>0</v>
      </c>
      <c r="BA20" s="148">
        <f t="shared" si="14"/>
        <v>56</v>
      </c>
      <c r="BB20" s="148">
        <f t="shared" si="15"/>
        <v>0</v>
      </c>
      <c r="BC20" s="148">
        <f t="shared" si="16"/>
        <v>0</v>
      </c>
      <c r="BD20" s="148"/>
    </row>
    <row r="21" spans="1:67" s="138" customFormat="1" ht="15" customHeight="1" x14ac:dyDescent="0.2">
      <c r="A21" s="135"/>
      <c r="B21" s="139">
        <v>4</v>
      </c>
      <c r="C21" s="399" t="s">
        <v>5</v>
      </c>
      <c r="D21" s="402" t="s">
        <v>275</v>
      </c>
      <c r="E21" s="401" t="s">
        <v>276</v>
      </c>
      <c r="F21" s="401" t="s">
        <v>23</v>
      </c>
      <c r="G21" s="401">
        <v>4</v>
      </c>
      <c r="H21" s="200"/>
      <c r="I21" s="275"/>
      <c r="J21" s="403">
        <v>3</v>
      </c>
      <c r="K21" s="399">
        <v>1</v>
      </c>
      <c r="L21" s="140"/>
      <c r="M21" s="140"/>
      <c r="N21" s="140"/>
      <c r="O21" s="140"/>
      <c r="P21" s="275"/>
      <c r="Q21" s="281"/>
      <c r="R21" s="375">
        <f t="shared" si="17"/>
        <v>42</v>
      </c>
      <c r="S21" s="141">
        <f t="shared" si="18"/>
        <v>14</v>
      </c>
      <c r="T21" s="142">
        <f t="shared" si="0"/>
        <v>56</v>
      </c>
      <c r="U21" s="378">
        <f t="shared" si="19"/>
        <v>44</v>
      </c>
      <c r="V21" s="379">
        <f t="shared" si="20"/>
        <v>0</v>
      </c>
      <c r="W21" s="136"/>
      <c r="X21" s="137">
        <f t="shared" si="1"/>
        <v>4</v>
      </c>
      <c r="Y21" s="148">
        <f t="shared" si="2"/>
        <v>0</v>
      </c>
      <c r="Z21" s="148">
        <f t="shared" si="3"/>
        <v>3</v>
      </c>
      <c r="AA21" s="148">
        <f t="shared" si="4"/>
        <v>1</v>
      </c>
      <c r="AB21" s="148">
        <f t="shared" si="21"/>
        <v>0</v>
      </c>
      <c r="AC21" s="148">
        <f t="shared" si="5"/>
        <v>0</v>
      </c>
      <c r="AD21" s="148">
        <f t="shared" si="22"/>
        <v>0</v>
      </c>
      <c r="AE21" s="148">
        <f t="shared" si="23"/>
        <v>0</v>
      </c>
      <c r="AF21" s="148">
        <f t="shared" si="24"/>
        <v>0</v>
      </c>
      <c r="AG21" s="148">
        <f t="shared" si="6"/>
        <v>0</v>
      </c>
      <c r="AH21" s="148">
        <f t="shared" si="26"/>
        <v>42</v>
      </c>
      <c r="AI21" s="164">
        <f t="shared" si="27"/>
        <v>14</v>
      </c>
      <c r="AJ21" s="164">
        <f t="shared" si="27"/>
        <v>56</v>
      </c>
      <c r="AK21" s="164">
        <f t="shared" si="27"/>
        <v>44</v>
      </c>
      <c r="AL21" s="164">
        <f t="shared" si="27"/>
        <v>0</v>
      </c>
      <c r="AM21" s="148"/>
      <c r="AN21" s="148">
        <f t="shared" si="8"/>
        <v>1</v>
      </c>
      <c r="AO21" s="148">
        <f t="shared" si="25"/>
        <v>1</v>
      </c>
      <c r="AP21" s="148">
        <f t="shared" si="9"/>
        <v>0</v>
      </c>
      <c r="AQ21" s="148">
        <f t="shared" si="10"/>
        <v>0</v>
      </c>
      <c r="AR21" s="148">
        <f t="shared" si="11"/>
        <v>0</v>
      </c>
      <c r="AS21" s="148">
        <f t="shared" si="12"/>
        <v>56</v>
      </c>
      <c r="AT21" s="148"/>
      <c r="AU21" s="148"/>
      <c r="AV21" s="148"/>
      <c r="AW21" s="148"/>
      <c r="AX21" s="148"/>
      <c r="AY21" s="148"/>
      <c r="AZ21" s="148">
        <f t="shared" si="13"/>
        <v>0</v>
      </c>
      <c r="BA21" s="148">
        <f t="shared" si="14"/>
        <v>56</v>
      </c>
      <c r="BB21" s="148">
        <f t="shared" si="15"/>
        <v>0</v>
      </c>
      <c r="BC21" s="148">
        <f t="shared" si="16"/>
        <v>0</v>
      </c>
      <c r="BD21" s="148"/>
    </row>
    <row r="22" spans="1:67" s="138" customFormat="1" ht="15" customHeight="1" x14ac:dyDescent="0.2">
      <c r="A22" s="135"/>
      <c r="B22" s="139">
        <v>5</v>
      </c>
      <c r="C22" s="399" t="s">
        <v>183</v>
      </c>
      <c r="D22" s="402" t="s">
        <v>277</v>
      </c>
      <c r="E22" s="401" t="s">
        <v>278</v>
      </c>
      <c r="F22" s="401" t="s">
        <v>23</v>
      </c>
      <c r="G22" s="401">
        <v>2</v>
      </c>
      <c r="H22" s="200"/>
      <c r="I22" s="275"/>
      <c r="J22" s="403">
        <v>1</v>
      </c>
      <c r="K22" s="399"/>
      <c r="L22" s="140"/>
      <c r="M22" s="140"/>
      <c r="N22" s="140"/>
      <c r="O22" s="140"/>
      <c r="P22" s="275"/>
      <c r="Q22" s="281"/>
      <c r="R22" s="375">
        <f t="shared" si="17"/>
        <v>14</v>
      </c>
      <c r="S22" s="141" t="str">
        <f t="shared" si="18"/>
        <v/>
      </c>
      <c r="T22" s="142">
        <f t="shared" si="0"/>
        <v>14</v>
      </c>
      <c r="U22" s="378">
        <f t="shared" si="19"/>
        <v>36</v>
      </c>
      <c r="V22" s="379">
        <f t="shared" si="20"/>
        <v>0</v>
      </c>
      <c r="W22" s="136"/>
      <c r="X22" s="137">
        <f t="shared" si="1"/>
        <v>2</v>
      </c>
      <c r="Y22" s="148">
        <f t="shared" si="2"/>
        <v>0</v>
      </c>
      <c r="Z22" s="148">
        <f t="shared" si="3"/>
        <v>1</v>
      </c>
      <c r="AA22" s="148">
        <f t="shared" si="4"/>
        <v>0</v>
      </c>
      <c r="AB22" s="148">
        <f t="shared" si="21"/>
        <v>0</v>
      </c>
      <c r="AC22" s="148">
        <f t="shared" si="5"/>
        <v>0</v>
      </c>
      <c r="AD22" s="148">
        <f t="shared" si="22"/>
        <v>0</v>
      </c>
      <c r="AE22" s="148">
        <f t="shared" si="23"/>
        <v>0</v>
      </c>
      <c r="AF22" s="148">
        <f t="shared" si="24"/>
        <v>0</v>
      </c>
      <c r="AG22" s="148">
        <f t="shared" si="6"/>
        <v>0</v>
      </c>
      <c r="AH22" s="148">
        <f t="shared" si="26"/>
        <v>14</v>
      </c>
      <c r="AI22" s="164" t="str">
        <f t="shared" si="27"/>
        <v/>
      </c>
      <c r="AJ22" s="164">
        <f t="shared" si="27"/>
        <v>14</v>
      </c>
      <c r="AK22" s="164">
        <f t="shared" si="27"/>
        <v>36</v>
      </c>
      <c r="AL22" s="164">
        <f t="shared" si="27"/>
        <v>0</v>
      </c>
      <c r="AM22" s="148"/>
      <c r="AN22" s="148">
        <f t="shared" si="8"/>
        <v>1</v>
      </c>
      <c r="AO22" s="148">
        <f t="shared" si="25"/>
        <v>0</v>
      </c>
      <c r="AP22" s="148">
        <f t="shared" si="9"/>
        <v>0</v>
      </c>
      <c r="AQ22" s="148">
        <f t="shared" si="10"/>
        <v>0</v>
      </c>
      <c r="AR22" s="148">
        <f t="shared" si="11"/>
        <v>14</v>
      </c>
      <c r="AS22" s="148">
        <f t="shared" si="12"/>
        <v>0</v>
      </c>
      <c r="AT22" s="148"/>
      <c r="AU22" s="148"/>
      <c r="AV22" s="148"/>
      <c r="AW22" s="148"/>
      <c r="AX22" s="148"/>
      <c r="AY22" s="148"/>
      <c r="AZ22" s="148">
        <f t="shared" si="13"/>
        <v>0</v>
      </c>
      <c r="BA22" s="148">
        <f t="shared" si="14"/>
        <v>14</v>
      </c>
      <c r="BB22" s="148">
        <f t="shared" si="15"/>
        <v>0</v>
      </c>
      <c r="BC22" s="148">
        <f t="shared" si="16"/>
        <v>0</v>
      </c>
      <c r="BD22" s="148"/>
    </row>
    <row r="23" spans="1:67" s="138" customFormat="1" ht="15" customHeight="1" x14ac:dyDescent="0.2">
      <c r="A23" s="135"/>
      <c r="B23" s="139">
        <v>6</v>
      </c>
      <c r="C23" s="399" t="s">
        <v>5</v>
      </c>
      <c r="D23" s="402" t="s">
        <v>279</v>
      </c>
      <c r="E23" s="401" t="s">
        <v>280</v>
      </c>
      <c r="F23" s="401" t="s">
        <v>23</v>
      </c>
      <c r="G23" s="401"/>
      <c r="H23" s="200">
        <v>7</v>
      </c>
      <c r="I23" s="275"/>
      <c r="J23" s="139"/>
      <c r="K23" s="140"/>
      <c r="L23" s="140"/>
      <c r="M23" s="140"/>
      <c r="N23" s="140"/>
      <c r="O23" s="140"/>
      <c r="P23" s="275"/>
      <c r="Q23" s="281">
        <v>12</v>
      </c>
      <c r="R23" s="375" t="str">
        <f t="shared" si="17"/>
        <v/>
      </c>
      <c r="S23" s="141" t="str">
        <f t="shared" si="18"/>
        <v/>
      </c>
      <c r="T23" s="142">
        <f t="shared" si="0"/>
        <v>0</v>
      </c>
      <c r="U23" s="378">
        <f t="shared" si="19"/>
        <v>7</v>
      </c>
      <c r="V23" s="379">
        <f t="shared" si="20"/>
        <v>168</v>
      </c>
      <c r="W23" s="136"/>
      <c r="X23" s="137">
        <f t="shared" si="1"/>
        <v>0</v>
      </c>
      <c r="Y23" s="148">
        <f t="shared" si="2"/>
        <v>7</v>
      </c>
      <c r="Z23" s="148">
        <f t="shared" si="3"/>
        <v>0</v>
      </c>
      <c r="AA23" s="148">
        <f t="shared" si="4"/>
        <v>0</v>
      </c>
      <c r="AB23" s="148">
        <f t="shared" si="21"/>
        <v>0</v>
      </c>
      <c r="AC23" s="148">
        <f t="shared" si="5"/>
        <v>0</v>
      </c>
      <c r="AD23" s="148">
        <f t="shared" si="22"/>
        <v>0</v>
      </c>
      <c r="AE23" s="148">
        <f t="shared" si="23"/>
        <v>0</v>
      </c>
      <c r="AF23" s="148">
        <f t="shared" si="24"/>
        <v>0</v>
      </c>
      <c r="AG23" s="148">
        <f>IF($F$18="DL",0,Q23)</f>
        <v>12</v>
      </c>
      <c r="AH23" s="148" t="str">
        <f t="shared" si="26"/>
        <v/>
      </c>
      <c r="AI23" s="164"/>
      <c r="AJ23" s="164">
        <f t="shared" ref="AJ23:AL25" si="28">IF($F23="DL",0,T23)</f>
        <v>0</v>
      </c>
      <c r="AK23" s="164">
        <f t="shared" si="28"/>
        <v>7</v>
      </c>
      <c r="AL23" s="164">
        <f t="shared" si="28"/>
        <v>168</v>
      </c>
      <c r="AM23" s="148"/>
      <c r="AN23" s="148">
        <f t="shared" si="8"/>
        <v>1</v>
      </c>
      <c r="AO23" s="148">
        <f t="shared" si="25"/>
        <v>0</v>
      </c>
      <c r="AP23" s="148">
        <f t="shared" si="9"/>
        <v>0</v>
      </c>
      <c r="AQ23" s="148">
        <f t="shared" si="10"/>
        <v>0</v>
      </c>
      <c r="AR23" s="148">
        <f t="shared" si="11"/>
        <v>0</v>
      </c>
      <c r="AS23" s="148">
        <f t="shared" si="12"/>
        <v>0</v>
      </c>
      <c r="AT23" s="148"/>
      <c r="AU23" s="148"/>
      <c r="AV23" s="148"/>
      <c r="AW23" s="148"/>
      <c r="AX23" s="148"/>
      <c r="AY23" s="148"/>
      <c r="AZ23" s="148">
        <f t="shared" si="13"/>
        <v>0</v>
      </c>
      <c r="BA23" s="148">
        <f t="shared" si="14"/>
        <v>0</v>
      </c>
      <c r="BB23" s="148">
        <f t="shared" si="15"/>
        <v>0</v>
      </c>
      <c r="BC23" s="148">
        <f t="shared" si="16"/>
        <v>0</v>
      </c>
      <c r="BD23" s="148"/>
    </row>
    <row r="24" spans="1:67" s="138" customFormat="1" ht="14.45" customHeight="1" x14ac:dyDescent="0.2">
      <c r="A24" s="135"/>
      <c r="B24" s="151">
        <v>7</v>
      </c>
      <c r="C24" s="154" t="s">
        <v>4</v>
      </c>
      <c r="D24" s="188"/>
      <c r="E24" s="187"/>
      <c r="F24" s="187"/>
      <c r="G24" s="187"/>
      <c r="H24" s="187"/>
      <c r="I24" s="276"/>
      <c r="J24" s="151"/>
      <c r="K24" s="154"/>
      <c r="L24" s="154"/>
      <c r="M24" s="154"/>
      <c r="N24" s="154"/>
      <c r="O24" s="154"/>
      <c r="P24" s="276"/>
      <c r="Q24" s="282"/>
      <c r="R24" s="279" t="str">
        <f>IF(J24&lt;&gt;"",J24*14,"")</f>
        <v/>
      </c>
      <c r="S24" s="198" t="str">
        <f t="shared" ref="S24" si="29">IF(AO24&lt;&gt;0,AO24*14,"")</f>
        <v/>
      </c>
      <c r="T24" s="199">
        <f t="shared" si="0"/>
        <v>0</v>
      </c>
      <c r="U24" s="378">
        <f t="shared" si="19"/>
        <v>0</v>
      </c>
      <c r="V24" s="379">
        <f t="shared" si="20"/>
        <v>0</v>
      </c>
      <c r="W24" s="136"/>
      <c r="X24" s="137">
        <f t="shared" si="1"/>
        <v>0</v>
      </c>
      <c r="Y24" s="148">
        <f t="shared" si="2"/>
        <v>0</v>
      </c>
      <c r="Z24" s="148">
        <f t="shared" si="3"/>
        <v>0</v>
      </c>
      <c r="AA24" s="148">
        <f t="shared" si="4"/>
        <v>0</v>
      </c>
      <c r="AB24" s="148">
        <f t="shared" si="21"/>
        <v>0</v>
      </c>
      <c r="AC24" s="148">
        <f t="shared" si="5"/>
        <v>0</v>
      </c>
      <c r="AD24" s="148">
        <f t="shared" si="22"/>
        <v>0</v>
      </c>
      <c r="AE24" s="148">
        <f t="shared" si="23"/>
        <v>0</v>
      </c>
      <c r="AF24" s="148">
        <f t="shared" si="24"/>
        <v>0</v>
      </c>
      <c r="AG24" s="148">
        <f>IF($F$18="DL",0,Q24)</f>
        <v>0</v>
      </c>
      <c r="AH24" s="148" t="str">
        <f t="shared" si="26"/>
        <v/>
      </c>
      <c r="AI24" s="164" t="str">
        <f>IF($F24="DL",0,S24)</f>
        <v/>
      </c>
      <c r="AJ24" s="164">
        <f t="shared" si="28"/>
        <v>0</v>
      </c>
      <c r="AK24" s="164">
        <f t="shared" si="28"/>
        <v>0</v>
      </c>
      <c r="AL24" s="164">
        <f t="shared" si="28"/>
        <v>0</v>
      </c>
      <c r="AM24" s="148"/>
      <c r="AN24" s="148">
        <f t="shared" si="8"/>
        <v>1</v>
      </c>
      <c r="AO24" s="148">
        <f t="shared" si="25"/>
        <v>0</v>
      </c>
      <c r="AP24" s="148">
        <f t="shared" si="9"/>
        <v>0</v>
      </c>
      <c r="AQ24" s="148">
        <f t="shared" si="10"/>
        <v>0</v>
      </c>
      <c r="AR24" s="148">
        <f t="shared" si="11"/>
        <v>0</v>
      </c>
      <c r="AS24" s="148">
        <f t="shared" si="12"/>
        <v>0</v>
      </c>
      <c r="AT24" s="148"/>
      <c r="AU24" s="148"/>
      <c r="AV24" s="148"/>
      <c r="AW24" s="148"/>
      <c r="AX24" s="148"/>
      <c r="AY24" s="148"/>
      <c r="AZ24" s="148">
        <f t="shared" si="13"/>
        <v>0</v>
      </c>
      <c r="BA24" s="148">
        <f t="shared" si="14"/>
        <v>0</v>
      </c>
      <c r="BB24" s="148">
        <f t="shared" si="15"/>
        <v>0</v>
      </c>
      <c r="BC24" s="148">
        <f t="shared" si="16"/>
        <v>0</v>
      </c>
      <c r="BD24" s="148"/>
    </row>
    <row r="25" spans="1:67" ht="15" customHeight="1" thickBot="1" x14ac:dyDescent="0.25">
      <c r="A25" s="150"/>
      <c r="B25" s="202">
        <v>8</v>
      </c>
      <c r="C25" s="203" t="s">
        <v>4</v>
      </c>
      <c r="D25" s="184"/>
      <c r="E25" s="204"/>
      <c r="F25" s="204"/>
      <c r="G25" s="204"/>
      <c r="H25" s="204"/>
      <c r="I25" s="277"/>
      <c r="J25" s="151"/>
      <c r="K25" s="154"/>
      <c r="L25" s="154"/>
      <c r="M25" s="154"/>
      <c r="N25" s="154"/>
      <c r="O25" s="154"/>
      <c r="P25" s="276"/>
      <c r="Q25" s="282"/>
      <c r="R25" s="280" t="str">
        <f>IF(J25&lt;&gt;"",J25*14,"")</f>
        <v/>
      </c>
      <c r="S25" s="206" t="str">
        <f t="shared" si="18"/>
        <v/>
      </c>
      <c r="T25" s="205">
        <f t="shared" si="0"/>
        <v>0</v>
      </c>
      <c r="U25" s="378">
        <f t="shared" si="19"/>
        <v>0</v>
      </c>
      <c r="V25" s="379">
        <f t="shared" si="20"/>
        <v>0</v>
      </c>
      <c r="W25" s="16"/>
      <c r="X25" s="137">
        <f t="shared" si="1"/>
        <v>0</v>
      </c>
      <c r="Y25" s="148">
        <f t="shared" si="2"/>
        <v>0</v>
      </c>
      <c r="Z25" s="148">
        <f t="shared" si="3"/>
        <v>0</v>
      </c>
      <c r="AA25" s="148">
        <f t="shared" si="4"/>
        <v>0</v>
      </c>
      <c r="AB25" s="148">
        <f t="shared" si="21"/>
        <v>0</v>
      </c>
      <c r="AC25" s="148">
        <f t="shared" si="5"/>
        <v>0</v>
      </c>
      <c r="AD25" s="148">
        <f t="shared" si="22"/>
        <v>0</v>
      </c>
      <c r="AE25" s="148">
        <f t="shared" si="23"/>
        <v>0</v>
      </c>
      <c r="AF25" s="148">
        <f t="shared" si="24"/>
        <v>0</v>
      </c>
      <c r="AG25" s="148">
        <f>IF($F$18="DL",0,Q25)</f>
        <v>0</v>
      </c>
      <c r="AH25" s="148" t="str">
        <f t="shared" si="26"/>
        <v/>
      </c>
      <c r="AI25" s="164" t="str">
        <f>IF($F25="DL",0,S25)</f>
        <v/>
      </c>
      <c r="AJ25" s="164">
        <f t="shared" si="28"/>
        <v>0</v>
      </c>
      <c r="AK25" s="164">
        <f t="shared" si="28"/>
        <v>0</v>
      </c>
      <c r="AL25" s="164">
        <f t="shared" si="28"/>
        <v>0</v>
      </c>
      <c r="AN25" s="148">
        <f t="shared" si="8"/>
        <v>1</v>
      </c>
      <c r="AO25" s="148">
        <f t="shared" si="25"/>
        <v>0</v>
      </c>
      <c r="AP25" s="148">
        <f t="shared" si="9"/>
        <v>0</v>
      </c>
      <c r="AQ25" s="148">
        <f t="shared" si="10"/>
        <v>0</v>
      </c>
      <c r="AR25" s="148">
        <f t="shared" si="11"/>
        <v>0</v>
      </c>
      <c r="AS25" s="148">
        <f t="shared" si="12"/>
        <v>0</v>
      </c>
      <c r="AZ25" s="148">
        <f t="shared" si="13"/>
        <v>0</v>
      </c>
      <c r="BA25" s="148">
        <f t="shared" si="14"/>
        <v>0</v>
      </c>
      <c r="BB25" s="148">
        <f t="shared" si="15"/>
        <v>0</v>
      </c>
      <c r="BC25" s="148">
        <f t="shared" si="16"/>
        <v>0</v>
      </c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 spans="1:67" ht="15" customHeight="1" thickBot="1" x14ac:dyDescent="0.25">
      <c r="B26" s="521" t="s">
        <v>71</v>
      </c>
      <c r="C26" s="522"/>
      <c r="D26" s="522"/>
      <c r="E26" s="522"/>
      <c r="F26" s="523"/>
      <c r="G26" s="474">
        <f>SUM(X26:Y26)</f>
        <v>30</v>
      </c>
      <c r="H26" s="475"/>
      <c r="I26" s="356" t="s">
        <v>76</v>
      </c>
      <c r="J26" s="283">
        <f>SUM(Z18:Z25)</f>
        <v>10</v>
      </c>
      <c r="K26" s="284">
        <f>SUM(AA18:AA25)</f>
        <v>2</v>
      </c>
      <c r="L26" s="284">
        <f>AB26</f>
        <v>0</v>
      </c>
      <c r="M26" s="284">
        <f>SUM(AC18:AC25)</f>
        <v>0</v>
      </c>
      <c r="N26" s="284">
        <f>AD26</f>
        <v>2</v>
      </c>
      <c r="O26" s="284">
        <f>SUM(AE18:AE25)</f>
        <v>0</v>
      </c>
      <c r="P26" s="381">
        <f t="shared" ref="P26:V26" si="30">AF26</f>
        <v>0</v>
      </c>
      <c r="Q26" s="285">
        <f t="shared" si="30"/>
        <v>12</v>
      </c>
      <c r="R26" s="299">
        <f t="shared" si="30"/>
        <v>140</v>
      </c>
      <c r="S26" s="300">
        <f t="shared" si="30"/>
        <v>56</v>
      </c>
      <c r="T26" s="300">
        <f t="shared" si="30"/>
        <v>196</v>
      </c>
      <c r="U26" s="300">
        <f t="shared" si="30"/>
        <v>386</v>
      </c>
      <c r="V26" s="300">
        <f t="shared" si="30"/>
        <v>168</v>
      </c>
      <c r="W26" s="499"/>
      <c r="X26" s="73">
        <f>SUM(X18:X25)</f>
        <v>23</v>
      </c>
      <c r="Y26" s="163">
        <f t="shared" ref="Y26:AL26" si="31">SUM(Y18:Y25)</f>
        <v>7</v>
      </c>
      <c r="Z26" s="163">
        <f t="shared" si="31"/>
        <v>10</v>
      </c>
      <c r="AA26" s="163">
        <f t="shared" si="31"/>
        <v>2</v>
      </c>
      <c r="AB26" s="163">
        <f>SUM(AB18:AB25)</f>
        <v>0</v>
      </c>
      <c r="AC26" s="163">
        <f t="shared" si="31"/>
        <v>0</v>
      </c>
      <c r="AD26" s="163">
        <f>SUM(AD18:AD25)</f>
        <v>2</v>
      </c>
      <c r="AE26" s="163">
        <f t="shared" si="31"/>
        <v>0</v>
      </c>
      <c r="AF26" s="163">
        <f>SUM(AF18:AF25)</f>
        <v>0</v>
      </c>
      <c r="AG26" s="163">
        <f t="shared" si="31"/>
        <v>12</v>
      </c>
      <c r="AH26" s="163">
        <f t="shared" si="31"/>
        <v>140</v>
      </c>
      <c r="AI26" s="165">
        <f t="shared" si="31"/>
        <v>56</v>
      </c>
      <c r="AJ26" s="165">
        <f t="shared" si="31"/>
        <v>196</v>
      </c>
      <c r="AK26" s="165">
        <f t="shared" si="31"/>
        <v>386</v>
      </c>
      <c r="AL26" s="165">
        <f t="shared" si="31"/>
        <v>168</v>
      </c>
      <c r="AM26" s="163"/>
      <c r="AN26" s="163">
        <f t="shared" ref="AN26:AS26" si="32">SUM(AN18:AN25)</f>
        <v>8</v>
      </c>
      <c r="AO26" s="163">
        <f t="shared" si="32"/>
        <v>4</v>
      </c>
      <c r="AP26" s="163">
        <f t="shared" si="32"/>
        <v>0</v>
      </c>
      <c r="AQ26" s="163">
        <f t="shared" si="32"/>
        <v>0</v>
      </c>
      <c r="AR26" s="163">
        <f t="shared" si="32"/>
        <v>70</v>
      </c>
      <c r="AS26" s="163">
        <f t="shared" si="32"/>
        <v>126</v>
      </c>
      <c r="AT26" s="163"/>
      <c r="AU26" s="163"/>
      <c r="AV26" s="163"/>
      <c r="AW26" s="163"/>
      <c r="AX26" s="163"/>
      <c r="AY26" s="163"/>
      <c r="AZ26" s="163">
        <f>SUM(AZ18:AZ25)</f>
        <v>0</v>
      </c>
      <c r="BA26" s="163">
        <f>SUM(BA18:BA25)</f>
        <v>196</v>
      </c>
      <c r="BB26" s="163">
        <f>SUM(BB18:BB25)</f>
        <v>0</v>
      </c>
      <c r="BC26" s="163">
        <f>SUM(BC18:BC25)</f>
        <v>0</v>
      </c>
    </row>
    <row r="27" spans="1:67" ht="15" customHeight="1" thickBot="1" x14ac:dyDescent="0.25">
      <c r="B27" s="514"/>
      <c r="C27" s="515"/>
      <c r="D27" s="515"/>
      <c r="E27" s="515"/>
      <c r="F27" s="516"/>
      <c r="G27" s="476"/>
      <c r="H27" s="477"/>
      <c r="I27" s="357" t="s">
        <v>222</v>
      </c>
      <c r="J27" s="544">
        <f>SUM(J26:Q26)</f>
        <v>26</v>
      </c>
      <c r="K27" s="484"/>
      <c r="L27" s="484"/>
      <c r="M27" s="484"/>
      <c r="N27" s="484"/>
      <c r="O27" s="484"/>
      <c r="P27" s="484"/>
      <c r="Q27" s="485"/>
      <c r="R27" s="538">
        <f>SUM(R26:S26)</f>
        <v>196</v>
      </c>
      <c r="S27" s="539"/>
      <c r="T27" s="525">
        <f>T26+U26+V26</f>
        <v>750</v>
      </c>
      <c r="U27" s="526"/>
      <c r="V27" s="526"/>
      <c r="W27" s="500"/>
      <c r="AA27" s="163">
        <f>J27</f>
        <v>26</v>
      </c>
      <c r="AB27" s="163"/>
    </row>
    <row r="28" spans="1:67" ht="15" customHeight="1" thickBot="1" x14ac:dyDescent="0.25">
      <c r="B28" s="509" t="s">
        <v>20</v>
      </c>
      <c r="C28" s="510"/>
      <c r="D28" s="510"/>
      <c r="E28" s="510"/>
      <c r="F28" s="510"/>
      <c r="G28" s="510"/>
      <c r="H28" s="510"/>
      <c r="I28" s="510"/>
      <c r="J28" s="510"/>
      <c r="K28" s="510"/>
      <c r="L28" s="510"/>
      <c r="M28" s="510"/>
      <c r="N28" s="510"/>
      <c r="O28" s="510"/>
      <c r="P28" s="510"/>
      <c r="Q28" s="510"/>
      <c r="R28" s="510"/>
      <c r="S28" s="510"/>
      <c r="T28" s="510"/>
      <c r="U28" s="510"/>
      <c r="V28" s="510"/>
      <c r="W28" s="501"/>
    </row>
    <row r="29" spans="1:67" s="138" customFormat="1" ht="15" customHeight="1" x14ac:dyDescent="0.2">
      <c r="A29" s="135"/>
      <c r="B29" s="207">
        <v>1</v>
      </c>
      <c r="C29" s="404" t="s">
        <v>183</v>
      </c>
      <c r="D29" s="402" t="s">
        <v>33</v>
      </c>
      <c r="E29" s="404" t="s">
        <v>281</v>
      </c>
      <c r="F29" s="404" t="s">
        <v>30</v>
      </c>
      <c r="G29" s="404">
        <v>2</v>
      </c>
      <c r="H29" s="208">
        <v>3</v>
      </c>
      <c r="I29" s="286"/>
      <c r="J29" s="408">
        <v>1</v>
      </c>
      <c r="K29" s="409">
        <v>1</v>
      </c>
      <c r="L29" s="409"/>
      <c r="M29" s="209">
        <v>1</v>
      </c>
      <c r="N29" s="209"/>
      <c r="O29" s="209"/>
      <c r="P29" s="382"/>
      <c r="Q29" s="289"/>
      <c r="R29" s="278">
        <f t="shared" ref="R29:R37" si="33">IF(J29&lt;&gt;"",J29*14,"")</f>
        <v>14</v>
      </c>
      <c r="S29" s="141">
        <f>IF(AO29&lt;&gt;0,AO29*14,"")</f>
        <v>28</v>
      </c>
      <c r="T29" s="142">
        <f t="shared" ref="T29:T37" si="34">SUM(R29:S29)</f>
        <v>42</v>
      </c>
      <c r="U29" s="298">
        <f>SUM(G29:H29)*25-T29-V29</f>
        <v>83</v>
      </c>
      <c r="V29" s="201">
        <f>SUM(P29:Q29)*14</f>
        <v>0</v>
      </c>
      <c r="W29" s="136"/>
      <c r="X29" s="137">
        <f t="shared" ref="X29:X37" si="35">IF(F29="DL",0,G29)</f>
        <v>2</v>
      </c>
      <c r="Y29" s="148">
        <f t="shared" ref="Y29:Y37" si="36">IF(F29="DL",0,H29)</f>
        <v>3</v>
      </c>
      <c r="Z29" s="148">
        <f t="shared" ref="Z29:Z37" si="37">IF(F29="DL",0,J29)</f>
        <v>1</v>
      </c>
      <c r="AA29" s="148">
        <f t="shared" ref="AA29:AA37" si="38">IF(F29="DL",0,K29)</f>
        <v>1</v>
      </c>
      <c r="AB29" s="148">
        <f>IF(F29="DL",0,L29)</f>
        <v>0</v>
      </c>
      <c r="AC29" s="148">
        <f t="shared" ref="AC29:AC37" si="39">IF(F29="DL",0,M29)</f>
        <v>1</v>
      </c>
      <c r="AD29" s="148">
        <f>IF(F29="DL",0,N29)</f>
        <v>0</v>
      </c>
      <c r="AE29" s="148">
        <f t="shared" ref="AE29:AE37" si="40">IF(F29="DL",0,O29)</f>
        <v>0</v>
      </c>
      <c r="AF29" s="148">
        <f>IF($F$18="DL",0,P29)</f>
        <v>0</v>
      </c>
      <c r="AG29" s="148">
        <f t="shared" ref="AG29:AG37" si="41">IF($F$18="DL",0,Q29)</f>
        <v>0</v>
      </c>
      <c r="AH29" s="148">
        <f t="shared" ref="AH29:AH37" si="42">IF($F29="DL",0,R29)</f>
        <v>14</v>
      </c>
      <c r="AI29" s="148">
        <f t="shared" ref="AI29:AI37" si="43">IF($F29="DL",0,S29)</f>
        <v>28</v>
      </c>
      <c r="AJ29" s="148">
        <f t="shared" ref="AJ29:AJ37" si="44">IF($F29="DL",0,T29)</f>
        <v>42</v>
      </c>
      <c r="AK29" s="148">
        <f t="shared" ref="AK29:AK37" si="45">IF($F29="DL",0,U29)</f>
        <v>83</v>
      </c>
      <c r="AL29" s="148">
        <f t="shared" ref="AL29:AL37" si="46">IF($F29="DL",0,V29)</f>
        <v>0</v>
      </c>
      <c r="AM29" s="148"/>
      <c r="AN29" s="148">
        <f t="shared" ref="AN29:AN37" si="47">IF(F29="DL",0,1)</f>
        <v>1</v>
      </c>
      <c r="AO29" s="148">
        <f>SUM(K29:O29)</f>
        <v>2</v>
      </c>
      <c r="AP29" s="148">
        <f t="shared" ref="AP29:AP37" si="48">$AN29*IF($C29="F",$T29,0)</f>
        <v>0</v>
      </c>
      <c r="AQ29" s="148">
        <f t="shared" ref="AQ29:AQ37" si="49">$AN29*IF($C29="C",$T29,0)</f>
        <v>0</v>
      </c>
      <c r="AR29" s="148">
        <f t="shared" ref="AR29:AR37" si="50">$AN29*IF($C29="A",$T29,0)</f>
        <v>42</v>
      </c>
      <c r="AS29" s="148">
        <f t="shared" ref="AS29:AS37" si="51">$AN29*IF($C29="S",$T29,0)</f>
        <v>0</v>
      </c>
      <c r="AT29" s="148"/>
      <c r="AU29" s="148"/>
      <c r="AV29" s="148"/>
      <c r="AW29" s="148"/>
      <c r="AX29" s="148"/>
      <c r="AY29" s="148"/>
      <c r="AZ29" s="148">
        <f t="shared" ref="AZ29:AZ37" si="52">AN29*IF(W29&lt;&gt;"",T29,0)</f>
        <v>0</v>
      </c>
      <c r="BA29" s="148">
        <f t="shared" ref="BA29:BA37" si="53">IF(F29="DI",T29,0)</f>
        <v>0</v>
      </c>
      <c r="BB29" s="148">
        <f t="shared" ref="BB29:BB37" si="54">IF(F29="DO",T29,0)</f>
        <v>42</v>
      </c>
      <c r="BC29" s="148">
        <f t="shared" ref="BC29:BC37" si="55">IF(F29="DL",T29,0)</f>
        <v>0</v>
      </c>
      <c r="BD29" s="148"/>
    </row>
    <row r="30" spans="1:67" s="138" customFormat="1" ht="15" customHeight="1" x14ac:dyDescent="0.2">
      <c r="A30" s="135"/>
      <c r="B30" s="139">
        <v>2</v>
      </c>
      <c r="C30" s="401" t="s">
        <v>183</v>
      </c>
      <c r="D30" s="402" t="s">
        <v>282</v>
      </c>
      <c r="E30" s="401" t="s">
        <v>283</v>
      </c>
      <c r="F30" s="401" t="s">
        <v>23</v>
      </c>
      <c r="G30" s="401">
        <v>6</v>
      </c>
      <c r="H30" s="200"/>
      <c r="I30" s="287"/>
      <c r="J30" s="403">
        <v>2</v>
      </c>
      <c r="K30" s="399"/>
      <c r="L30" s="399">
        <v>1</v>
      </c>
      <c r="M30" s="140"/>
      <c r="N30" s="140">
        <v>1</v>
      </c>
      <c r="O30" s="140"/>
      <c r="P30" s="275"/>
      <c r="Q30" s="281"/>
      <c r="R30" s="278">
        <f t="shared" si="33"/>
        <v>28</v>
      </c>
      <c r="S30" s="141">
        <f t="shared" ref="S30:S37" si="56">IF(AO30&lt;&gt;0,AO30*14,"")</f>
        <v>28</v>
      </c>
      <c r="T30" s="142">
        <f t="shared" si="34"/>
        <v>56</v>
      </c>
      <c r="U30" s="298">
        <f t="shared" ref="U30:U37" si="57">SUM(G30:H30)*25-T30-V30</f>
        <v>94</v>
      </c>
      <c r="V30" s="201">
        <f t="shared" ref="V30:V37" si="58">SUM(P30:Q30)*14</f>
        <v>0</v>
      </c>
      <c r="W30" s="136"/>
      <c r="X30" s="137">
        <f t="shared" si="35"/>
        <v>6</v>
      </c>
      <c r="Y30" s="148">
        <f t="shared" si="36"/>
        <v>0</v>
      </c>
      <c r="Z30" s="148">
        <f t="shared" si="37"/>
        <v>2</v>
      </c>
      <c r="AA30" s="148">
        <f t="shared" si="38"/>
        <v>0</v>
      </c>
      <c r="AB30" s="148">
        <f t="shared" ref="AB30:AB37" si="59">IF(F30="DL",0,L30)</f>
        <v>1</v>
      </c>
      <c r="AC30" s="148">
        <f t="shared" si="39"/>
        <v>0</v>
      </c>
      <c r="AD30" s="148">
        <f t="shared" ref="AD30:AD37" si="60">IF(F30="DL",0,N30)</f>
        <v>1</v>
      </c>
      <c r="AE30" s="148">
        <f t="shared" si="40"/>
        <v>0</v>
      </c>
      <c r="AF30" s="148">
        <f t="shared" ref="AF30:AF37" si="61">IF($F$18="DL",0,P30)</f>
        <v>0</v>
      </c>
      <c r="AG30" s="148">
        <f t="shared" si="41"/>
        <v>0</v>
      </c>
      <c r="AH30" s="148">
        <f t="shared" si="42"/>
        <v>28</v>
      </c>
      <c r="AI30" s="148">
        <f t="shared" si="43"/>
        <v>28</v>
      </c>
      <c r="AJ30" s="148">
        <f t="shared" si="44"/>
        <v>56</v>
      </c>
      <c r="AK30" s="148">
        <f t="shared" si="45"/>
        <v>94</v>
      </c>
      <c r="AL30" s="148">
        <f t="shared" si="46"/>
        <v>0</v>
      </c>
      <c r="AM30" s="148"/>
      <c r="AN30" s="148">
        <f t="shared" si="47"/>
        <v>1</v>
      </c>
      <c r="AO30" s="148">
        <f t="shared" ref="AO30:AO37" si="62">SUM(K30:O30)</f>
        <v>2</v>
      </c>
      <c r="AP30" s="148">
        <f t="shared" si="48"/>
        <v>0</v>
      </c>
      <c r="AQ30" s="148">
        <f t="shared" si="49"/>
        <v>0</v>
      </c>
      <c r="AR30" s="148">
        <f t="shared" si="50"/>
        <v>56</v>
      </c>
      <c r="AS30" s="148">
        <f t="shared" si="51"/>
        <v>0</v>
      </c>
      <c r="AT30" s="148"/>
      <c r="AU30" s="148"/>
      <c r="AV30" s="148"/>
      <c r="AW30" s="148"/>
      <c r="AX30" s="148"/>
      <c r="AY30" s="148"/>
      <c r="AZ30" s="148">
        <f t="shared" si="52"/>
        <v>0</v>
      </c>
      <c r="BA30" s="148">
        <f t="shared" si="53"/>
        <v>56</v>
      </c>
      <c r="BB30" s="148">
        <f t="shared" si="54"/>
        <v>0</v>
      </c>
      <c r="BC30" s="148">
        <f t="shared" si="55"/>
        <v>0</v>
      </c>
      <c r="BD30" s="148"/>
    </row>
    <row r="31" spans="1:67" s="138" customFormat="1" ht="15" customHeight="1" x14ac:dyDescent="0.2">
      <c r="A31" s="135"/>
      <c r="B31" s="139">
        <v>3</v>
      </c>
      <c r="C31" s="401" t="s">
        <v>183</v>
      </c>
      <c r="D31" s="402" t="s">
        <v>284</v>
      </c>
      <c r="E31" s="401" t="s">
        <v>285</v>
      </c>
      <c r="F31" s="401" t="s">
        <v>23</v>
      </c>
      <c r="G31" s="401">
        <v>4</v>
      </c>
      <c r="H31" s="200"/>
      <c r="I31" s="287"/>
      <c r="J31" s="403">
        <v>1</v>
      </c>
      <c r="K31" s="399"/>
      <c r="L31" s="399">
        <v>1</v>
      </c>
      <c r="M31" s="140"/>
      <c r="N31" s="140"/>
      <c r="O31" s="140"/>
      <c r="P31" s="275"/>
      <c r="Q31" s="281"/>
      <c r="R31" s="278">
        <f t="shared" si="33"/>
        <v>14</v>
      </c>
      <c r="S31" s="141">
        <f t="shared" si="56"/>
        <v>14</v>
      </c>
      <c r="T31" s="142">
        <f t="shared" si="34"/>
        <v>28</v>
      </c>
      <c r="U31" s="298">
        <f t="shared" si="57"/>
        <v>72</v>
      </c>
      <c r="V31" s="201">
        <f t="shared" si="58"/>
        <v>0</v>
      </c>
      <c r="W31" s="136"/>
      <c r="X31" s="137">
        <f t="shared" si="35"/>
        <v>4</v>
      </c>
      <c r="Y31" s="148">
        <f t="shared" si="36"/>
        <v>0</v>
      </c>
      <c r="Z31" s="148">
        <f t="shared" si="37"/>
        <v>1</v>
      </c>
      <c r="AA31" s="148">
        <f t="shared" si="38"/>
        <v>0</v>
      </c>
      <c r="AB31" s="148">
        <f t="shared" si="59"/>
        <v>1</v>
      </c>
      <c r="AC31" s="148">
        <f t="shared" si="39"/>
        <v>0</v>
      </c>
      <c r="AD31" s="148">
        <f t="shared" si="60"/>
        <v>0</v>
      </c>
      <c r="AE31" s="148">
        <f t="shared" si="40"/>
        <v>0</v>
      </c>
      <c r="AF31" s="148">
        <f t="shared" si="61"/>
        <v>0</v>
      </c>
      <c r="AG31" s="148">
        <f t="shared" si="41"/>
        <v>0</v>
      </c>
      <c r="AH31" s="148">
        <f t="shared" si="42"/>
        <v>14</v>
      </c>
      <c r="AI31" s="148">
        <f t="shared" si="43"/>
        <v>14</v>
      </c>
      <c r="AJ31" s="148">
        <f t="shared" si="44"/>
        <v>28</v>
      </c>
      <c r="AK31" s="148">
        <f t="shared" si="45"/>
        <v>72</v>
      </c>
      <c r="AL31" s="148">
        <f t="shared" si="46"/>
        <v>0</v>
      </c>
      <c r="AM31" s="148"/>
      <c r="AN31" s="148">
        <f t="shared" si="47"/>
        <v>1</v>
      </c>
      <c r="AO31" s="148">
        <f t="shared" si="62"/>
        <v>1</v>
      </c>
      <c r="AP31" s="148">
        <f t="shared" si="48"/>
        <v>0</v>
      </c>
      <c r="AQ31" s="148">
        <f t="shared" si="49"/>
        <v>0</v>
      </c>
      <c r="AR31" s="148">
        <f t="shared" si="50"/>
        <v>28</v>
      </c>
      <c r="AS31" s="148">
        <f t="shared" si="51"/>
        <v>0</v>
      </c>
      <c r="AT31" s="148"/>
      <c r="AU31" s="148"/>
      <c r="AV31" s="148"/>
      <c r="AW31" s="148"/>
      <c r="AX31" s="148"/>
      <c r="AY31" s="148"/>
      <c r="AZ31" s="148">
        <f t="shared" si="52"/>
        <v>0</v>
      </c>
      <c r="BA31" s="148">
        <f t="shared" si="53"/>
        <v>28</v>
      </c>
      <c r="BB31" s="148">
        <f t="shared" si="54"/>
        <v>0</v>
      </c>
      <c r="BC31" s="148">
        <f t="shared" si="55"/>
        <v>0</v>
      </c>
      <c r="BD31" s="148"/>
    </row>
    <row r="32" spans="1:67" s="138" customFormat="1" ht="15" customHeight="1" x14ac:dyDescent="0.2">
      <c r="A32" s="135"/>
      <c r="B32" s="139">
        <v>4</v>
      </c>
      <c r="C32" s="401" t="s">
        <v>183</v>
      </c>
      <c r="D32" s="402" t="s">
        <v>286</v>
      </c>
      <c r="E32" s="401" t="s">
        <v>287</v>
      </c>
      <c r="F32" s="401" t="s">
        <v>23</v>
      </c>
      <c r="G32" s="401">
        <v>5</v>
      </c>
      <c r="H32" s="200"/>
      <c r="I32" s="287"/>
      <c r="J32" s="403">
        <v>2</v>
      </c>
      <c r="K32" s="399"/>
      <c r="L32" s="399"/>
      <c r="M32" s="140"/>
      <c r="N32" s="140"/>
      <c r="O32" s="140">
        <v>1</v>
      </c>
      <c r="P32" s="275"/>
      <c r="Q32" s="281"/>
      <c r="R32" s="278">
        <f t="shared" si="33"/>
        <v>28</v>
      </c>
      <c r="S32" s="141">
        <f t="shared" si="56"/>
        <v>14</v>
      </c>
      <c r="T32" s="142">
        <f t="shared" si="34"/>
        <v>42</v>
      </c>
      <c r="U32" s="298">
        <f t="shared" si="57"/>
        <v>83</v>
      </c>
      <c r="V32" s="201">
        <f t="shared" si="58"/>
        <v>0</v>
      </c>
      <c r="W32" s="136"/>
      <c r="X32" s="137">
        <f t="shared" si="35"/>
        <v>5</v>
      </c>
      <c r="Y32" s="148">
        <f t="shared" si="36"/>
        <v>0</v>
      </c>
      <c r="Z32" s="148">
        <f t="shared" si="37"/>
        <v>2</v>
      </c>
      <c r="AA32" s="148">
        <f t="shared" si="38"/>
        <v>0</v>
      </c>
      <c r="AB32" s="148">
        <f t="shared" si="59"/>
        <v>0</v>
      </c>
      <c r="AC32" s="148">
        <f t="shared" si="39"/>
        <v>0</v>
      </c>
      <c r="AD32" s="148">
        <f t="shared" si="60"/>
        <v>0</v>
      </c>
      <c r="AE32" s="148">
        <f t="shared" si="40"/>
        <v>1</v>
      </c>
      <c r="AF32" s="148">
        <f t="shared" si="61"/>
        <v>0</v>
      </c>
      <c r="AG32" s="148">
        <f t="shared" si="41"/>
        <v>0</v>
      </c>
      <c r="AH32" s="148">
        <f t="shared" si="42"/>
        <v>28</v>
      </c>
      <c r="AI32" s="148">
        <f t="shared" si="43"/>
        <v>14</v>
      </c>
      <c r="AJ32" s="148">
        <f t="shared" si="44"/>
        <v>42</v>
      </c>
      <c r="AK32" s="148">
        <f t="shared" si="45"/>
        <v>83</v>
      </c>
      <c r="AL32" s="148">
        <f t="shared" si="46"/>
        <v>0</v>
      </c>
      <c r="AM32" s="148"/>
      <c r="AN32" s="148">
        <f t="shared" si="47"/>
        <v>1</v>
      </c>
      <c r="AO32" s="148">
        <f t="shared" si="62"/>
        <v>1</v>
      </c>
      <c r="AP32" s="148">
        <f t="shared" si="48"/>
        <v>0</v>
      </c>
      <c r="AQ32" s="148">
        <f t="shared" si="49"/>
        <v>0</v>
      </c>
      <c r="AR32" s="148">
        <f t="shared" si="50"/>
        <v>42</v>
      </c>
      <c r="AS32" s="148">
        <f t="shared" si="51"/>
        <v>0</v>
      </c>
      <c r="AT32" s="148"/>
      <c r="AU32" s="148"/>
      <c r="AV32" s="148"/>
      <c r="AW32" s="148"/>
      <c r="AX32" s="148"/>
      <c r="AY32" s="148"/>
      <c r="AZ32" s="148">
        <f t="shared" si="52"/>
        <v>0</v>
      </c>
      <c r="BA32" s="148">
        <f t="shared" si="53"/>
        <v>42</v>
      </c>
      <c r="BB32" s="148">
        <f t="shared" si="54"/>
        <v>0</v>
      </c>
      <c r="BC32" s="148">
        <f t="shared" si="55"/>
        <v>0</v>
      </c>
      <c r="BD32" s="148"/>
    </row>
    <row r="33" spans="1:67" s="138" customFormat="1" ht="15" customHeight="1" x14ac:dyDescent="0.2">
      <c r="A33" s="135"/>
      <c r="B33" s="139">
        <v>5</v>
      </c>
      <c r="C33" s="401" t="s">
        <v>5</v>
      </c>
      <c r="D33" s="402" t="s">
        <v>288</v>
      </c>
      <c r="E33" s="401" t="s">
        <v>289</v>
      </c>
      <c r="F33" s="401" t="s">
        <v>23</v>
      </c>
      <c r="G33" s="401">
        <v>1</v>
      </c>
      <c r="H33" s="200">
        <v>2</v>
      </c>
      <c r="I33" s="287"/>
      <c r="J33" s="403"/>
      <c r="K33" s="399"/>
      <c r="L33" s="399"/>
      <c r="M33" s="140"/>
      <c r="N33" s="140">
        <v>1</v>
      </c>
      <c r="O33" s="140">
        <v>1</v>
      </c>
      <c r="P33" s="275"/>
      <c r="Q33" s="281"/>
      <c r="R33" s="278" t="str">
        <f t="shared" si="33"/>
        <v/>
      </c>
      <c r="S33" s="141">
        <f t="shared" si="56"/>
        <v>28</v>
      </c>
      <c r="T33" s="142">
        <f t="shared" si="34"/>
        <v>28</v>
      </c>
      <c r="U33" s="298">
        <f t="shared" si="57"/>
        <v>47</v>
      </c>
      <c r="V33" s="201">
        <f t="shared" si="58"/>
        <v>0</v>
      </c>
      <c r="W33" s="136"/>
      <c r="X33" s="137">
        <f t="shared" si="35"/>
        <v>1</v>
      </c>
      <c r="Y33" s="148">
        <f t="shared" si="36"/>
        <v>2</v>
      </c>
      <c r="Z33" s="148">
        <f t="shared" si="37"/>
        <v>0</v>
      </c>
      <c r="AA33" s="148">
        <f t="shared" si="38"/>
        <v>0</v>
      </c>
      <c r="AB33" s="148">
        <f t="shared" si="59"/>
        <v>0</v>
      </c>
      <c r="AC33" s="148">
        <f t="shared" si="39"/>
        <v>0</v>
      </c>
      <c r="AD33" s="148">
        <f t="shared" si="60"/>
        <v>1</v>
      </c>
      <c r="AE33" s="148">
        <f t="shared" si="40"/>
        <v>1</v>
      </c>
      <c r="AF33" s="148">
        <f t="shared" si="61"/>
        <v>0</v>
      </c>
      <c r="AG33" s="148">
        <f t="shared" si="41"/>
        <v>0</v>
      </c>
      <c r="AH33" s="148" t="str">
        <f t="shared" si="42"/>
        <v/>
      </c>
      <c r="AI33" s="148">
        <f t="shared" si="43"/>
        <v>28</v>
      </c>
      <c r="AJ33" s="148">
        <f t="shared" si="44"/>
        <v>28</v>
      </c>
      <c r="AK33" s="148">
        <f t="shared" si="45"/>
        <v>47</v>
      </c>
      <c r="AL33" s="148">
        <f t="shared" si="46"/>
        <v>0</v>
      </c>
      <c r="AM33" s="148"/>
      <c r="AN33" s="148">
        <f t="shared" si="47"/>
        <v>1</v>
      </c>
      <c r="AO33" s="148">
        <f>SUM(K33:O33)</f>
        <v>2</v>
      </c>
      <c r="AP33" s="148">
        <f t="shared" si="48"/>
        <v>0</v>
      </c>
      <c r="AQ33" s="148">
        <f t="shared" si="49"/>
        <v>0</v>
      </c>
      <c r="AR33" s="148">
        <f t="shared" si="50"/>
        <v>0</v>
      </c>
      <c r="AS33" s="148">
        <f t="shared" si="51"/>
        <v>28</v>
      </c>
      <c r="AT33" s="148"/>
      <c r="AU33" s="148"/>
      <c r="AV33" s="148"/>
      <c r="AW33" s="148"/>
      <c r="AX33" s="148"/>
      <c r="AY33" s="148"/>
      <c r="AZ33" s="148">
        <f t="shared" si="52"/>
        <v>0</v>
      </c>
      <c r="BA33" s="148">
        <f t="shared" si="53"/>
        <v>28</v>
      </c>
      <c r="BB33" s="148">
        <f t="shared" si="54"/>
        <v>0</v>
      </c>
      <c r="BC33" s="148">
        <f t="shared" si="55"/>
        <v>0</v>
      </c>
      <c r="BD33" s="148"/>
    </row>
    <row r="34" spans="1:67" s="138" customFormat="1" ht="15" customHeight="1" x14ac:dyDescent="0.2">
      <c r="A34" s="135"/>
      <c r="B34" s="139">
        <v>6</v>
      </c>
      <c r="C34" s="401" t="s">
        <v>5</v>
      </c>
      <c r="D34" s="402" t="s">
        <v>290</v>
      </c>
      <c r="E34" s="401" t="s">
        <v>291</v>
      </c>
      <c r="F34" s="401" t="s">
        <v>23</v>
      </c>
      <c r="G34" s="401"/>
      <c r="H34" s="200">
        <v>7</v>
      </c>
      <c r="I34" s="287"/>
      <c r="J34" s="403"/>
      <c r="K34" s="399"/>
      <c r="L34" s="399"/>
      <c r="M34" s="140"/>
      <c r="N34" s="140"/>
      <c r="O34" s="140"/>
      <c r="P34" s="275"/>
      <c r="Q34" s="281">
        <v>12</v>
      </c>
      <c r="R34" s="278" t="str">
        <f t="shared" si="33"/>
        <v/>
      </c>
      <c r="S34" s="141" t="str">
        <f t="shared" si="56"/>
        <v/>
      </c>
      <c r="T34" s="142">
        <f t="shared" si="34"/>
        <v>0</v>
      </c>
      <c r="U34" s="298">
        <f t="shared" si="57"/>
        <v>7</v>
      </c>
      <c r="V34" s="201">
        <f t="shared" si="58"/>
        <v>168</v>
      </c>
      <c r="W34" s="136"/>
      <c r="X34" s="137">
        <f t="shared" si="35"/>
        <v>0</v>
      </c>
      <c r="Y34" s="148">
        <f t="shared" si="36"/>
        <v>7</v>
      </c>
      <c r="Z34" s="148">
        <f t="shared" si="37"/>
        <v>0</v>
      </c>
      <c r="AA34" s="148">
        <f t="shared" si="38"/>
        <v>0</v>
      </c>
      <c r="AB34" s="148">
        <f t="shared" si="59"/>
        <v>0</v>
      </c>
      <c r="AC34" s="148">
        <f t="shared" si="39"/>
        <v>0</v>
      </c>
      <c r="AD34" s="148">
        <f t="shared" si="60"/>
        <v>0</v>
      </c>
      <c r="AE34" s="148">
        <f t="shared" si="40"/>
        <v>0</v>
      </c>
      <c r="AF34" s="148">
        <f t="shared" si="61"/>
        <v>0</v>
      </c>
      <c r="AG34" s="148">
        <f t="shared" si="41"/>
        <v>12</v>
      </c>
      <c r="AH34" s="148" t="str">
        <f t="shared" si="42"/>
        <v/>
      </c>
      <c r="AI34" s="148" t="str">
        <f t="shared" si="43"/>
        <v/>
      </c>
      <c r="AJ34" s="148">
        <f t="shared" si="44"/>
        <v>0</v>
      </c>
      <c r="AK34" s="148">
        <f t="shared" si="45"/>
        <v>7</v>
      </c>
      <c r="AL34" s="148">
        <f t="shared" si="46"/>
        <v>168</v>
      </c>
      <c r="AM34" s="148"/>
      <c r="AN34" s="148">
        <f t="shared" si="47"/>
        <v>1</v>
      </c>
      <c r="AO34" s="148">
        <f t="shared" si="62"/>
        <v>0</v>
      </c>
      <c r="AP34" s="148">
        <f t="shared" si="48"/>
        <v>0</v>
      </c>
      <c r="AQ34" s="148">
        <f t="shared" si="49"/>
        <v>0</v>
      </c>
      <c r="AR34" s="148">
        <f t="shared" si="50"/>
        <v>0</v>
      </c>
      <c r="AS34" s="148">
        <f t="shared" si="51"/>
        <v>0</v>
      </c>
      <c r="AT34" s="148"/>
      <c r="AU34" s="148"/>
      <c r="AV34" s="148"/>
      <c r="AW34" s="148"/>
      <c r="AX34" s="148"/>
      <c r="AY34" s="148"/>
      <c r="AZ34" s="148">
        <f t="shared" si="52"/>
        <v>0</v>
      </c>
      <c r="BA34" s="148">
        <f t="shared" si="53"/>
        <v>0</v>
      </c>
      <c r="BB34" s="148">
        <f t="shared" si="54"/>
        <v>0</v>
      </c>
      <c r="BC34" s="148">
        <f t="shared" si="55"/>
        <v>0</v>
      </c>
      <c r="BD34" s="148"/>
    </row>
    <row r="35" spans="1:67" ht="15" customHeight="1" x14ac:dyDescent="0.2">
      <c r="A35" s="150"/>
      <c r="B35" s="151">
        <v>7</v>
      </c>
      <c r="C35" s="200" t="s">
        <v>4</v>
      </c>
      <c r="D35" s="153" t="s">
        <v>211</v>
      </c>
      <c r="E35" s="200" t="s">
        <v>292</v>
      </c>
      <c r="F35" s="200" t="s">
        <v>25</v>
      </c>
      <c r="G35" s="200">
        <v>4</v>
      </c>
      <c r="H35" s="187"/>
      <c r="I35" s="288"/>
      <c r="J35" s="139"/>
      <c r="K35" s="140">
        <v>2</v>
      </c>
      <c r="L35" s="140"/>
      <c r="M35" s="154"/>
      <c r="N35" s="154"/>
      <c r="O35" s="154"/>
      <c r="P35" s="276"/>
      <c r="Q35" s="282"/>
      <c r="R35" s="295" t="str">
        <f t="shared" si="33"/>
        <v/>
      </c>
      <c r="S35" s="191">
        <f t="shared" si="56"/>
        <v>28</v>
      </c>
      <c r="T35" s="192">
        <f t="shared" si="34"/>
        <v>28</v>
      </c>
      <c r="U35" s="298">
        <f t="shared" si="57"/>
        <v>72</v>
      </c>
      <c r="V35" s="201">
        <f t="shared" si="58"/>
        <v>0</v>
      </c>
      <c r="W35" s="16"/>
      <c r="X35" s="137">
        <f t="shared" si="35"/>
        <v>0</v>
      </c>
      <c r="Y35" s="148">
        <f t="shared" si="36"/>
        <v>0</v>
      </c>
      <c r="Z35" s="148">
        <f t="shared" si="37"/>
        <v>0</v>
      </c>
      <c r="AA35" s="148">
        <f t="shared" si="38"/>
        <v>0</v>
      </c>
      <c r="AB35" s="148">
        <f t="shared" si="59"/>
        <v>0</v>
      </c>
      <c r="AC35" s="148">
        <f t="shared" si="39"/>
        <v>0</v>
      </c>
      <c r="AD35" s="148">
        <f t="shared" si="60"/>
        <v>0</v>
      </c>
      <c r="AE35" s="148">
        <f t="shared" si="40"/>
        <v>0</v>
      </c>
      <c r="AF35" s="148">
        <f t="shared" si="61"/>
        <v>0</v>
      </c>
      <c r="AG35" s="148">
        <f t="shared" si="41"/>
        <v>0</v>
      </c>
      <c r="AH35" s="148">
        <f t="shared" si="42"/>
        <v>0</v>
      </c>
      <c r="AI35" s="148">
        <f t="shared" si="43"/>
        <v>0</v>
      </c>
      <c r="AJ35" s="148">
        <f t="shared" si="44"/>
        <v>0</v>
      </c>
      <c r="AK35" s="148">
        <f t="shared" si="45"/>
        <v>0</v>
      </c>
      <c r="AL35" s="148">
        <f t="shared" si="46"/>
        <v>0</v>
      </c>
      <c r="AN35" s="148">
        <f t="shared" si="47"/>
        <v>0</v>
      </c>
      <c r="AO35" s="148">
        <f t="shared" si="62"/>
        <v>2</v>
      </c>
      <c r="AP35" s="148">
        <f t="shared" si="48"/>
        <v>0</v>
      </c>
      <c r="AQ35" s="148">
        <f t="shared" si="49"/>
        <v>0</v>
      </c>
      <c r="AR35" s="148">
        <f t="shared" si="50"/>
        <v>0</v>
      </c>
      <c r="AS35" s="148">
        <f t="shared" si="51"/>
        <v>0</v>
      </c>
      <c r="AZ35" s="148">
        <f t="shared" si="52"/>
        <v>0</v>
      </c>
      <c r="BA35" s="148">
        <f t="shared" si="53"/>
        <v>0</v>
      </c>
      <c r="BB35" s="148">
        <f t="shared" si="54"/>
        <v>0</v>
      </c>
      <c r="BC35" s="148">
        <f t="shared" si="55"/>
        <v>28</v>
      </c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</row>
    <row r="36" spans="1:67" ht="15" customHeight="1" x14ac:dyDescent="0.2">
      <c r="A36" s="150"/>
      <c r="B36" s="151">
        <v>8</v>
      </c>
      <c r="C36" s="200" t="s">
        <v>4</v>
      </c>
      <c r="D36" s="153" t="s">
        <v>293</v>
      </c>
      <c r="E36" s="200" t="s">
        <v>294</v>
      </c>
      <c r="F36" s="200" t="s">
        <v>25</v>
      </c>
      <c r="G36" s="200">
        <v>5</v>
      </c>
      <c r="H36" s="187"/>
      <c r="I36" s="288"/>
      <c r="J36" s="139">
        <v>2</v>
      </c>
      <c r="K36" s="140">
        <v>1</v>
      </c>
      <c r="L36" s="140"/>
      <c r="M36" s="154"/>
      <c r="N36" s="154"/>
      <c r="O36" s="154"/>
      <c r="P36" s="276"/>
      <c r="Q36" s="282"/>
      <c r="R36" s="295">
        <f t="shared" si="33"/>
        <v>28</v>
      </c>
      <c r="S36" s="191">
        <f t="shared" si="56"/>
        <v>14</v>
      </c>
      <c r="T36" s="192">
        <f t="shared" si="34"/>
        <v>42</v>
      </c>
      <c r="U36" s="298">
        <f t="shared" si="57"/>
        <v>83</v>
      </c>
      <c r="V36" s="201">
        <f t="shared" si="58"/>
        <v>0</v>
      </c>
      <c r="W36" s="16"/>
      <c r="X36" s="137">
        <f t="shared" si="35"/>
        <v>0</v>
      </c>
      <c r="Y36" s="148">
        <f t="shared" si="36"/>
        <v>0</v>
      </c>
      <c r="Z36" s="148">
        <f t="shared" si="37"/>
        <v>0</v>
      </c>
      <c r="AA36" s="148">
        <f t="shared" si="38"/>
        <v>0</v>
      </c>
      <c r="AB36" s="148">
        <f t="shared" si="59"/>
        <v>0</v>
      </c>
      <c r="AC36" s="148">
        <f t="shared" si="39"/>
        <v>0</v>
      </c>
      <c r="AD36" s="148">
        <f t="shared" si="60"/>
        <v>0</v>
      </c>
      <c r="AE36" s="148">
        <f t="shared" si="40"/>
        <v>0</v>
      </c>
      <c r="AF36" s="148">
        <f t="shared" si="61"/>
        <v>0</v>
      </c>
      <c r="AG36" s="148">
        <f t="shared" si="41"/>
        <v>0</v>
      </c>
      <c r="AH36" s="148">
        <f t="shared" si="42"/>
        <v>0</v>
      </c>
      <c r="AI36" s="148">
        <f t="shared" si="43"/>
        <v>0</v>
      </c>
      <c r="AJ36" s="148">
        <f t="shared" si="44"/>
        <v>0</v>
      </c>
      <c r="AK36" s="148">
        <f t="shared" si="45"/>
        <v>0</v>
      </c>
      <c r="AL36" s="148">
        <f t="shared" si="46"/>
        <v>0</v>
      </c>
      <c r="AN36" s="148">
        <f t="shared" si="47"/>
        <v>0</v>
      </c>
      <c r="AO36" s="148">
        <f t="shared" si="62"/>
        <v>1</v>
      </c>
      <c r="AP36" s="148">
        <f t="shared" si="48"/>
        <v>0</v>
      </c>
      <c r="AQ36" s="148">
        <f t="shared" si="49"/>
        <v>0</v>
      </c>
      <c r="AR36" s="148">
        <f t="shared" si="50"/>
        <v>0</v>
      </c>
      <c r="AS36" s="148">
        <f t="shared" si="51"/>
        <v>0</v>
      </c>
      <c r="AZ36" s="148">
        <f t="shared" si="52"/>
        <v>0</v>
      </c>
      <c r="BA36" s="148">
        <f t="shared" si="53"/>
        <v>0</v>
      </c>
      <c r="BB36" s="148">
        <f t="shared" si="54"/>
        <v>0</v>
      </c>
      <c r="BC36" s="148">
        <f t="shared" si="55"/>
        <v>42</v>
      </c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</row>
    <row r="37" spans="1:67" ht="15" customHeight="1" thickBot="1" x14ac:dyDescent="0.25">
      <c r="B37" s="202">
        <v>9</v>
      </c>
      <c r="C37" s="405" t="s">
        <v>4</v>
      </c>
      <c r="D37" s="406" t="s">
        <v>217</v>
      </c>
      <c r="E37" s="200" t="s">
        <v>295</v>
      </c>
      <c r="F37" s="407" t="s">
        <v>25</v>
      </c>
      <c r="G37" s="407">
        <v>5</v>
      </c>
      <c r="H37" s="203"/>
      <c r="I37" s="277"/>
      <c r="J37" s="410">
        <v>1</v>
      </c>
      <c r="K37" s="142">
        <v>2</v>
      </c>
      <c r="L37" s="142"/>
      <c r="M37" s="290"/>
      <c r="N37" s="290"/>
      <c r="O37" s="290"/>
      <c r="P37" s="383"/>
      <c r="Q37" s="291"/>
      <c r="R37" s="295">
        <f t="shared" si="33"/>
        <v>14</v>
      </c>
      <c r="S37" s="191">
        <f t="shared" si="56"/>
        <v>28</v>
      </c>
      <c r="T37" s="192">
        <f t="shared" si="34"/>
        <v>42</v>
      </c>
      <c r="U37" s="298">
        <f t="shared" si="57"/>
        <v>83</v>
      </c>
      <c r="V37" s="201">
        <f t="shared" si="58"/>
        <v>0</v>
      </c>
      <c r="W37" s="16"/>
      <c r="X37" s="137">
        <f t="shared" si="35"/>
        <v>0</v>
      </c>
      <c r="Y37" s="148">
        <f t="shared" si="36"/>
        <v>0</v>
      </c>
      <c r="Z37" s="148">
        <f t="shared" si="37"/>
        <v>0</v>
      </c>
      <c r="AA37" s="148">
        <f t="shared" si="38"/>
        <v>0</v>
      </c>
      <c r="AB37" s="148">
        <f t="shared" si="59"/>
        <v>0</v>
      </c>
      <c r="AC37" s="148">
        <f t="shared" si="39"/>
        <v>0</v>
      </c>
      <c r="AD37" s="148">
        <f t="shared" si="60"/>
        <v>0</v>
      </c>
      <c r="AE37" s="148">
        <f t="shared" si="40"/>
        <v>0</v>
      </c>
      <c r="AF37" s="148">
        <f t="shared" si="61"/>
        <v>0</v>
      </c>
      <c r="AG37" s="148">
        <f t="shared" si="41"/>
        <v>0</v>
      </c>
      <c r="AH37" s="148">
        <f t="shared" si="42"/>
        <v>0</v>
      </c>
      <c r="AI37" s="148">
        <f t="shared" si="43"/>
        <v>0</v>
      </c>
      <c r="AJ37" s="148">
        <f t="shared" si="44"/>
        <v>0</v>
      </c>
      <c r="AK37" s="148">
        <f t="shared" si="45"/>
        <v>0</v>
      </c>
      <c r="AL37" s="148">
        <f t="shared" si="46"/>
        <v>0</v>
      </c>
      <c r="AN37" s="148">
        <f t="shared" si="47"/>
        <v>0</v>
      </c>
      <c r="AO37" s="148">
        <f t="shared" si="62"/>
        <v>2</v>
      </c>
      <c r="AP37" s="148">
        <f t="shared" si="48"/>
        <v>0</v>
      </c>
      <c r="AQ37" s="148">
        <f t="shared" si="49"/>
        <v>0</v>
      </c>
      <c r="AR37" s="148">
        <f t="shared" si="50"/>
        <v>0</v>
      </c>
      <c r="AS37" s="148">
        <f t="shared" si="51"/>
        <v>0</v>
      </c>
      <c r="AZ37" s="148">
        <f t="shared" si="52"/>
        <v>0</v>
      </c>
      <c r="BA37" s="148">
        <f t="shared" si="53"/>
        <v>0</v>
      </c>
      <c r="BB37" s="148">
        <f t="shared" si="54"/>
        <v>0</v>
      </c>
      <c r="BC37" s="148">
        <f t="shared" si="55"/>
        <v>42</v>
      </c>
    </row>
    <row r="38" spans="1:67" ht="15" customHeight="1" thickBot="1" x14ac:dyDescent="0.25">
      <c r="B38" s="511" t="s">
        <v>71</v>
      </c>
      <c r="C38" s="512"/>
      <c r="D38" s="512"/>
      <c r="E38" s="512"/>
      <c r="F38" s="513"/>
      <c r="G38" s="474">
        <f>SUM(X38:Y38)</f>
        <v>30</v>
      </c>
      <c r="H38" s="475"/>
      <c r="I38" s="358" t="s">
        <v>233</v>
      </c>
      <c r="J38" s="292">
        <f>SUM(Z29:Z37)</f>
        <v>6</v>
      </c>
      <c r="K38" s="293">
        <f>SUM(AA29:AA37)</f>
        <v>1</v>
      </c>
      <c r="L38" s="293">
        <f>AB38</f>
        <v>2</v>
      </c>
      <c r="M38" s="293">
        <f>SUM(AC29:AC37)</f>
        <v>1</v>
      </c>
      <c r="N38" s="293">
        <f>AD38</f>
        <v>2</v>
      </c>
      <c r="O38" s="293">
        <f>SUM(AE29:AE37)</f>
        <v>2</v>
      </c>
      <c r="P38" s="384">
        <f t="shared" ref="P38:V38" si="63">AF38</f>
        <v>0</v>
      </c>
      <c r="Q38" s="294">
        <f t="shared" si="63"/>
        <v>12</v>
      </c>
      <c r="R38" s="299">
        <f t="shared" si="63"/>
        <v>84</v>
      </c>
      <c r="S38" s="300">
        <f t="shared" si="63"/>
        <v>112</v>
      </c>
      <c r="T38" s="300">
        <f t="shared" si="63"/>
        <v>196</v>
      </c>
      <c r="U38" s="300">
        <f t="shared" si="63"/>
        <v>386</v>
      </c>
      <c r="V38" s="300">
        <f t="shared" si="63"/>
        <v>168</v>
      </c>
      <c r="W38" s="502"/>
      <c r="X38" s="73">
        <f>SUM(X29:X37)</f>
        <v>18</v>
      </c>
      <c r="Y38" s="163">
        <f t="shared" ref="Y38:AL38" si="64">SUM(Y29:Y37)</f>
        <v>12</v>
      </c>
      <c r="Z38" s="163">
        <f t="shared" si="64"/>
        <v>6</v>
      </c>
      <c r="AA38" s="163">
        <f t="shared" si="64"/>
        <v>1</v>
      </c>
      <c r="AB38" s="163">
        <f>SUM(AB29:AB37)</f>
        <v>2</v>
      </c>
      <c r="AC38" s="163">
        <f t="shared" si="64"/>
        <v>1</v>
      </c>
      <c r="AD38" s="163">
        <f>SUM(AD29:AD37)</f>
        <v>2</v>
      </c>
      <c r="AE38" s="163">
        <f t="shared" si="64"/>
        <v>2</v>
      </c>
      <c r="AF38" s="163">
        <f>SUM(AF29:AF37)</f>
        <v>0</v>
      </c>
      <c r="AG38" s="148">
        <f t="shared" si="64"/>
        <v>12</v>
      </c>
      <c r="AH38" s="163">
        <f t="shared" si="64"/>
        <v>84</v>
      </c>
      <c r="AI38" s="163">
        <f t="shared" si="64"/>
        <v>112</v>
      </c>
      <c r="AJ38" s="163">
        <f t="shared" si="64"/>
        <v>196</v>
      </c>
      <c r="AK38" s="163">
        <f t="shared" si="64"/>
        <v>386</v>
      </c>
      <c r="AL38" s="163">
        <f t="shared" si="64"/>
        <v>168</v>
      </c>
      <c r="AM38" s="163"/>
      <c r="AN38" s="163">
        <f t="shared" ref="AN38:AS38" si="65">SUM(AN29:AN37)</f>
        <v>6</v>
      </c>
      <c r="AO38" s="163">
        <f t="shared" si="65"/>
        <v>13</v>
      </c>
      <c r="AP38" s="163">
        <f t="shared" si="65"/>
        <v>0</v>
      </c>
      <c r="AQ38" s="163">
        <f t="shared" si="65"/>
        <v>0</v>
      </c>
      <c r="AR38" s="163">
        <f t="shared" si="65"/>
        <v>168</v>
      </c>
      <c r="AS38" s="163">
        <f t="shared" si="65"/>
        <v>28</v>
      </c>
      <c r="AT38" s="163"/>
      <c r="AU38" s="163"/>
      <c r="AV38" s="163"/>
      <c r="AW38" s="163"/>
      <c r="AX38" s="163"/>
      <c r="AY38" s="163"/>
      <c r="AZ38" s="163">
        <f>SUM(AZ29:AZ37)</f>
        <v>0</v>
      </c>
      <c r="BA38" s="163">
        <f>SUM(BA29:BA37)</f>
        <v>154</v>
      </c>
      <c r="BB38" s="163">
        <f>SUM(BB29:BB37)</f>
        <v>42</v>
      </c>
      <c r="BC38" s="163">
        <f>SUM(BC29:BC37)</f>
        <v>112</v>
      </c>
    </row>
    <row r="39" spans="1:67" ht="15" customHeight="1" thickBot="1" x14ac:dyDescent="0.25">
      <c r="B39" s="514"/>
      <c r="C39" s="515"/>
      <c r="D39" s="515"/>
      <c r="E39" s="515"/>
      <c r="F39" s="516"/>
      <c r="G39" s="476"/>
      <c r="H39" s="477"/>
      <c r="I39" s="359" t="s">
        <v>200</v>
      </c>
      <c r="J39" s="545">
        <f>SUM(J38:Q38)</f>
        <v>26</v>
      </c>
      <c r="K39" s="546"/>
      <c r="L39" s="546"/>
      <c r="M39" s="546"/>
      <c r="N39" s="546"/>
      <c r="O39" s="546"/>
      <c r="P39" s="546"/>
      <c r="Q39" s="547"/>
      <c r="R39" s="538">
        <f>SUM(R38:S38)</f>
        <v>196</v>
      </c>
      <c r="S39" s="539"/>
      <c r="T39" s="525">
        <f>T38+U38+V38</f>
        <v>750</v>
      </c>
      <c r="U39" s="526"/>
      <c r="V39" s="526"/>
      <c r="W39" s="503"/>
      <c r="X39" s="73">
        <f>X26+X38</f>
        <v>41</v>
      </c>
      <c r="Y39" s="73">
        <f>Y26+Y38</f>
        <v>19</v>
      </c>
      <c r="AA39" s="163">
        <f>J39</f>
        <v>26</v>
      </c>
      <c r="AB39" s="163"/>
    </row>
    <row r="40" spans="1:67" ht="15" customHeight="1" thickBot="1" x14ac:dyDescent="0.25">
      <c r="B40" s="521" t="s">
        <v>72</v>
      </c>
      <c r="C40" s="522"/>
      <c r="D40" s="522"/>
      <c r="E40" s="522"/>
      <c r="F40" s="523"/>
      <c r="G40" s="474">
        <f>G26+G38</f>
        <v>60</v>
      </c>
      <c r="H40" s="475"/>
      <c r="I40" s="360" t="s">
        <v>234</v>
      </c>
      <c r="J40" s="10">
        <f t="shared" ref="J40:S40" si="66">J26+J38</f>
        <v>16</v>
      </c>
      <c r="K40" s="10">
        <f t="shared" si="66"/>
        <v>3</v>
      </c>
      <c r="L40" s="10">
        <f t="shared" si="66"/>
        <v>2</v>
      </c>
      <c r="M40" s="10">
        <f t="shared" si="66"/>
        <v>1</v>
      </c>
      <c r="N40" s="10">
        <f t="shared" si="66"/>
        <v>4</v>
      </c>
      <c r="O40" s="10">
        <f t="shared" si="66"/>
        <v>2</v>
      </c>
      <c r="P40" s="10">
        <f t="shared" si="66"/>
        <v>0</v>
      </c>
      <c r="Q40" s="10">
        <f t="shared" si="66"/>
        <v>24</v>
      </c>
      <c r="R40" s="300">
        <f t="shared" si="66"/>
        <v>224</v>
      </c>
      <c r="S40" s="304">
        <f t="shared" si="66"/>
        <v>168</v>
      </c>
      <c r="T40" s="303">
        <f>SUM(T26+T38)</f>
        <v>392</v>
      </c>
      <c r="U40" s="306">
        <f>U26+U38</f>
        <v>772</v>
      </c>
      <c r="V40" s="306">
        <f>V26+V38</f>
        <v>336</v>
      </c>
      <c r="W40" s="503"/>
      <c r="AH40" s="148">
        <f>AH38+AH26</f>
        <v>224</v>
      </c>
      <c r="AI40" s="148">
        <f>AI38+AI26</f>
        <v>168</v>
      </c>
      <c r="AJ40" s="148">
        <f>AJ38+AJ26</f>
        <v>392</v>
      </c>
      <c r="AK40" s="148">
        <f>AK38+AK26</f>
        <v>772</v>
      </c>
      <c r="AL40" s="148">
        <f>AL38+AL26</f>
        <v>336</v>
      </c>
      <c r="AN40" s="148">
        <f t="shared" ref="AN40:BC40" si="67">AN38+AN26</f>
        <v>14</v>
      </c>
      <c r="AO40" s="148">
        <f t="shared" si="67"/>
        <v>17</v>
      </c>
      <c r="AP40" s="148">
        <f t="shared" si="67"/>
        <v>0</v>
      </c>
      <c r="AQ40" s="148">
        <f t="shared" si="67"/>
        <v>0</v>
      </c>
      <c r="AR40" s="148">
        <f t="shared" si="67"/>
        <v>238</v>
      </c>
      <c r="AS40" s="148">
        <f t="shared" si="67"/>
        <v>154</v>
      </c>
      <c r="AT40" s="148">
        <f t="shared" si="67"/>
        <v>0</v>
      </c>
      <c r="AU40" s="148">
        <f t="shared" si="67"/>
        <v>0</v>
      </c>
      <c r="AV40" s="148">
        <f t="shared" si="67"/>
        <v>0</v>
      </c>
      <c r="AW40" s="148">
        <f t="shared" si="67"/>
        <v>0</v>
      </c>
      <c r="AX40" s="148">
        <f t="shared" si="67"/>
        <v>0</v>
      </c>
      <c r="AY40" s="148">
        <f t="shared" si="67"/>
        <v>0</v>
      </c>
      <c r="AZ40" s="148">
        <f t="shared" si="67"/>
        <v>0</v>
      </c>
      <c r="BA40" s="148">
        <f t="shared" si="67"/>
        <v>350</v>
      </c>
      <c r="BB40" s="148">
        <f t="shared" si="67"/>
        <v>42</v>
      </c>
      <c r="BC40" s="148">
        <f t="shared" si="67"/>
        <v>112</v>
      </c>
    </row>
    <row r="41" spans="1:67" ht="15" customHeight="1" thickBot="1" x14ac:dyDescent="0.25">
      <c r="B41" s="514"/>
      <c r="C41" s="515"/>
      <c r="D41" s="515"/>
      <c r="E41" s="515"/>
      <c r="F41" s="516"/>
      <c r="G41" s="476"/>
      <c r="H41" s="477"/>
      <c r="I41" s="361" t="s">
        <v>235</v>
      </c>
      <c r="J41" s="483">
        <f>SUM(J40:Q40)</f>
        <v>52</v>
      </c>
      <c r="K41" s="484"/>
      <c r="L41" s="484"/>
      <c r="M41" s="484"/>
      <c r="N41" s="484"/>
      <c r="O41" s="484"/>
      <c r="P41" s="484"/>
      <c r="Q41" s="485"/>
      <c r="R41" s="538">
        <f>R40+S40</f>
        <v>392</v>
      </c>
      <c r="S41" s="539"/>
      <c r="T41" s="527">
        <f>R41+U40+V40</f>
        <v>1500</v>
      </c>
      <c r="U41" s="528"/>
      <c r="V41" s="528"/>
      <c r="W41" s="504"/>
    </row>
    <row r="42" spans="1:67" ht="12" customHeight="1" x14ac:dyDescent="0.2"/>
    <row r="43" spans="1:67" ht="12" customHeight="1" thickBot="1" x14ac:dyDescent="0.25">
      <c r="I43" s="369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67" ht="12" customHeight="1" x14ac:dyDescent="0.2">
      <c r="B44" s="532" t="s">
        <v>0</v>
      </c>
      <c r="C44" s="507" t="s">
        <v>30</v>
      </c>
      <c r="D44" s="507" t="s">
        <v>31</v>
      </c>
      <c r="E44" s="507" t="s">
        <v>3</v>
      </c>
      <c r="I44" s="147" t="s">
        <v>9</v>
      </c>
      <c r="J44" s="18" t="s">
        <v>35</v>
      </c>
      <c r="K44" s="18"/>
      <c r="L44" s="18"/>
      <c r="M44" s="18"/>
      <c r="N44" s="18"/>
      <c r="O44" s="18"/>
      <c r="P44" s="18"/>
      <c r="Q44" s="18"/>
      <c r="R44" s="18"/>
      <c r="S44" s="18"/>
      <c r="T44" s="305"/>
      <c r="U44" s="305"/>
    </row>
    <row r="45" spans="1:67" ht="12" customHeight="1" thickBot="1" x14ac:dyDescent="0.25">
      <c r="B45" s="548"/>
      <c r="C45" s="508"/>
      <c r="D45" s="508"/>
      <c r="E45" s="508"/>
      <c r="I45" s="147" t="s">
        <v>4</v>
      </c>
      <c r="J45" s="18" t="s">
        <v>36</v>
      </c>
      <c r="K45" s="18"/>
      <c r="L45" s="18"/>
      <c r="M45" s="18"/>
      <c r="N45" s="18"/>
      <c r="O45" s="18"/>
      <c r="P45" s="18"/>
      <c r="Q45" s="18"/>
      <c r="R45" s="18"/>
      <c r="S45" s="18"/>
      <c r="T45" s="305"/>
      <c r="U45" s="305"/>
    </row>
    <row r="46" spans="1:67" ht="12" customHeight="1" x14ac:dyDescent="0.2">
      <c r="B46" s="14">
        <v>1</v>
      </c>
      <c r="C46" s="505" t="s">
        <v>32</v>
      </c>
      <c r="D46" s="182"/>
      <c r="E46" s="183"/>
      <c r="I46" s="147" t="s">
        <v>5</v>
      </c>
      <c r="J46" s="18" t="s">
        <v>37</v>
      </c>
      <c r="K46" s="18"/>
      <c r="L46" s="18"/>
      <c r="M46" s="18"/>
      <c r="N46" s="18"/>
      <c r="O46" s="18"/>
      <c r="P46" s="18"/>
      <c r="Q46" s="18"/>
      <c r="R46" s="18"/>
      <c r="S46" s="18"/>
      <c r="T46" s="305"/>
      <c r="U46" s="305"/>
    </row>
    <row r="47" spans="1:67" ht="12" customHeight="1" thickBot="1" x14ac:dyDescent="0.25">
      <c r="B47" s="15">
        <v>2</v>
      </c>
      <c r="C47" s="506"/>
      <c r="D47" s="184"/>
      <c r="E47" s="185"/>
      <c r="I47" s="147" t="s">
        <v>6</v>
      </c>
      <c r="J47" s="18" t="s">
        <v>38</v>
      </c>
      <c r="K47" s="18"/>
      <c r="L47" s="18"/>
      <c r="M47" s="18"/>
      <c r="N47" s="18"/>
      <c r="O47" s="18"/>
      <c r="P47" s="18"/>
      <c r="Q47" s="18"/>
      <c r="R47" s="18"/>
      <c r="S47" s="18"/>
      <c r="T47" s="305"/>
      <c r="U47" s="305"/>
    </row>
    <row r="48" spans="1:67" ht="12" customHeight="1" x14ac:dyDescent="0.2">
      <c r="B48" s="316">
        <v>3</v>
      </c>
      <c r="C48" s="519" t="s">
        <v>33</v>
      </c>
      <c r="D48" s="319"/>
      <c r="E48" s="320"/>
      <c r="I48" s="147" t="s">
        <v>7</v>
      </c>
      <c r="J48" s="18" t="s">
        <v>39</v>
      </c>
      <c r="K48" s="18"/>
      <c r="L48" s="18"/>
      <c r="M48" s="18"/>
      <c r="N48" s="18"/>
      <c r="O48" s="18"/>
      <c r="P48" s="18"/>
      <c r="Q48" s="18"/>
      <c r="R48" s="18"/>
      <c r="S48" s="18"/>
      <c r="T48" s="305"/>
      <c r="U48" s="305"/>
    </row>
    <row r="49" spans="2:21" ht="14.25" customHeight="1" thickBot="1" x14ac:dyDescent="0.25">
      <c r="B49" s="317">
        <v>4</v>
      </c>
      <c r="C49" s="520"/>
      <c r="D49" s="322"/>
      <c r="E49" s="321"/>
      <c r="I49" s="147" t="s">
        <v>221</v>
      </c>
      <c r="J49" s="330" t="s">
        <v>263</v>
      </c>
      <c r="K49" s="330"/>
      <c r="L49" s="330"/>
      <c r="M49" s="330"/>
      <c r="N49" s="330"/>
      <c r="O49" s="330"/>
      <c r="P49" s="330"/>
      <c r="Q49" s="330"/>
      <c r="R49" s="305"/>
      <c r="S49" s="305"/>
      <c r="T49" s="305"/>
      <c r="U49" s="305"/>
    </row>
    <row r="50" spans="2:21" ht="12" customHeight="1" x14ac:dyDescent="0.2">
      <c r="B50" s="14">
        <v>5</v>
      </c>
      <c r="C50" s="505" t="s">
        <v>211</v>
      </c>
      <c r="D50" s="182"/>
      <c r="E50" s="183"/>
      <c r="I50" s="147" t="s">
        <v>12</v>
      </c>
      <c r="J50" s="18" t="s">
        <v>40</v>
      </c>
      <c r="K50" s="18"/>
      <c r="L50" s="18"/>
      <c r="M50" s="18"/>
      <c r="N50" s="18"/>
      <c r="O50" s="18"/>
      <c r="P50" s="18"/>
      <c r="Q50" s="18"/>
      <c r="R50" s="18"/>
      <c r="S50" s="18"/>
      <c r="T50" s="305"/>
      <c r="U50" s="305"/>
    </row>
    <row r="51" spans="2:21" ht="12" customHeight="1" thickBot="1" x14ac:dyDescent="0.25">
      <c r="B51" s="15">
        <v>6</v>
      </c>
      <c r="C51" s="506"/>
      <c r="D51" s="184"/>
      <c r="E51" s="185"/>
      <c r="I51" s="147" t="s">
        <v>13</v>
      </c>
      <c r="J51" s="18" t="s">
        <v>41</v>
      </c>
      <c r="K51" s="18"/>
      <c r="L51" s="18"/>
      <c r="M51" s="18"/>
      <c r="N51" s="18"/>
      <c r="O51" s="18"/>
      <c r="P51" s="18"/>
      <c r="Q51" s="18"/>
      <c r="R51" s="18"/>
      <c r="S51" s="18"/>
      <c r="T51" s="305"/>
      <c r="U51" s="305"/>
    </row>
    <row r="52" spans="2:21" ht="12" customHeight="1" x14ac:dyDescent="0.2">
      <c r="B52" s="14">
        <v>7</v>
      </c>
      <c r="C52" s="549" t="s">
        <v>217</v>
      </c>
      <c r="D52" s="182"/>
      <c r="E52" s="183"/>
      <c r="I52" s="329" t="s">
        <v>196</v>
      </c>
      <c r="J52" s="18" t="s">
        <v>199</v>
      </c>
      <c r="K52" s="18"/>
      <c r="L52" s="18"/>
      <c r="M52" s="18"/>
      <c r="N52" s="18"/>
      <c r="O52" s="18"/>
      <c r="P52" s="18"/>
      <c r="Q52" s="18"/>
      <c r="R52" s="18"/>
      <c r="S52" s="18"/>
      <c r="T52" s="305"/>
      <c r="U52" s="305"/>
    </row>
    <row r="53" spans="2:21" ht="12" customHeight="1" x14ac:dyDescent="0.2">
      <c r="B53" s="212">
        <v>8</v>
      </c>
      <c r="C53" s="550"/>
      <c r="D53" s="188"/>
      <c r="E53" s="213"/>
      <c r="I53" s="329" t="s">
        <v>225</v>
      </c>
      <c r="J53" s="18" t="s">
        <v>226</v>
      </c>
      <c r="K53" s="307"/>
      <c r="L53" s="307"/>
      <c r="M53" s="307"/>
      <c r="N53" s="307"/>
      <c r="O53" s="307"/>
      <c r="P53" s="307"/>
      <c r="Q53" s="307"/>
      <c r="R53" s="18"/>
      <c r="S53" s="18"/>
      <c r="T53" s="305"/>
      <c r="U53" s="305"/>
    </row>
    <row r="54" spans="2:21" ht="12" customHeight="1" x14ac:dyDescent="0.2">
      <c r="B54" s="212">
        <v>9</v>
      </c>
      <c r="C54" s="550"/>
      <c r="D54" s="188"/>
      <c r="E54" s="213"/>
      <c r="H54" s="18"/>
      <c r="I54" s="329" t="s">
        <v>228</v>
      </c>
      <c r="J54" s="18" t="s">
        <v>227</v>
      </c>
      <c r="K54" s="307"/>
      <c r="L54" s="307"/>
      <c r="M54" s="307"/>
      <c r="N54" s="307"/>
      <c r="O54" s="307"/>
      <c r="P54" s="307"/>
      <c r="Q54" s="307"/>
      <c r="R54" s="18"/>
      <c r="S54" s="18"/>
      <c r="T54" s="305"/>
      <c r="U54" s="305"/>
    </row>
    <row r="55" spans="2:21" ht="12" customHeight="1" thickBot="1" x14ac:dyDescent="0.25">
      <c r="B55" s="15">
        <v>10</v>
      </c>
      <c r="C55" s="551"/>
      <c r="D55" s="184"/>
      <c r="E55" s="185"/>
      <c r="H55" s="18"/>
      <c r="I55" s="365" t="s">
        <v>249</v>
      </c>
      <c r="J55" s="366" t="s">
        <v>250</v>
      </c>
      <c r="K55" s="367"/>
      <c r="L55" s="367"/>
      <c r="M55" s="367"/>
      <c r="N55" s="367"/>
      <c r="O55" s="367"/>
      <c r="P55" s="367"/>
      <c r="Q55" s="367"/>
      <c r="R55" s="18"/>
      <c r="S55" s="18"/>
      <c r="T55" s="305"/>
      <c r="U55" s="305"/>
    </row>
    <row r="56" spans="2:21" ht="12" customHeight="1" x14ac:dyDescent="0.2">
      <c r="B56" s="14"/>
      <c r="C56" s="494"/>
      <c r="D56" s="19"/>
      <c r="E56" s="20"/>
      <c r="H56" s="18"/>
      <c r="I56" s="365" t="s">
        <v>251</v>
      </c>
      <c r="J56" s="366" t="s">
        <v>252</v>
      </c>
      <c r="K56" s="367"/>
      <c r="L56" s="367"/>
      <c r="M56" s="367"/>
      <c r="N56" s="367"/>
      <c r="O56" s="367"/>
      <c r="P56" s="367"/>
      <c r="Q56" s="367"/>
      <c r="R56" s="18"/>
      <c r="S56" s="18"/>
      <c r="T56" s="305"/>
      <c r="U56" s="305"/>
    </row>
    <row r="57" spans="2:21" ht="12" customHeight="1" thickBot="1" x14ac:dyDescent="0.25">
      <c r="B57" s="15"/>
      <c r="C57" s="495"/>
      <c r="D57" s="21"/>
      <c r="E57" s="22"/>
      <c r="H57" s="18"/>
      <c r="I57" s="365" t="s">
        <v>256</v>
      </c>
      <c r="J57" s="366" t="s">
        <v>253</v>
      </c>
      <c r="K57" s="367"/>
      <c r="L57" s="367"/>
      <c r="M57" s="367"/>
      <c r="N57" s="367"/>
      <c r="O57" s="367"/>
      <c r="P57" s="367"/>
      <c r="Q57" s="367"/>
      <c r="R57" s="367"/>
      <c r="S57" s="367"/>
      <c r="T57" s="367"/>
      <c r="U57" s="368"/>
    </row>
    <row r="58" spans="2:21" ht="12" customHeight="1" x14ac:dyDescent="0.2">
      <c r="B58" s="14"/>
      <c r="C58" s="494"/>
      <c r="D58" s="19"/>
      <c r="E58" s="20"/>
      <c r="I58" s="365" t="s">
        <v>255</v>
      </c>
      <c r="J58" s="366" t="s">
        <v>254</v>
      </c>
      <c r="K58" s="367"/>
      <c r="L58" s="367"/>
      <c r="M58" s="367"/>
      <c r="N58" s="367"/>
      <c r="O58" s="367"/>
      <c r="P58" s="367"/>
      <c r="Q58" s="367"/>
      <c r="R58" s="367"/>
      <c r="S58" s="367"/>
      <c r="T58" s="367"/>
      <c r="U58" s="368"/>
    </row>
    <row r="59" spans="2:21" ht="12" customHeight="1" thickBot="1" x14ac:dyDescent="0.25">
      <c r="B59" s="15"/>
      <c r="C59" s="495"/>
      <c r="D59" s="21"/>
      <c r="E59" s="22"/>
      <c r="I59" s="385" t="s">
        <v>261</v>
      </c>
      <c r="J59" s="330" t="s">
        <v>262</v>
      </c>
      <c r="P59" s="18"/>
      <c r="Q59" s="18"/>
      <c r="R59" s="18"/>
      <c r="S59" s="18"/>
      <c r="T59" s="305"/>
      <c r="U59" s="305"/>
    </row>
    <row r="60" spans="2:21" ht="12" customHeight="1" thickBot="1" x14ac:dyDescent="0.25">
      <c r="B60" s="14"/>
      <c r="C60" s="494"/>
      <c r="D60" s="19"/>
      <c r="E60" s="20"/>
      <c r="I60" s="147" t="s">
        <v>5</v>
      </c>
      <c r="J60" s="18" t="s">
        <v>42</v>
      </c>
      <c r="K60" s="18"/>
      <c r="L60" s="18"/>
      <c r="M60" s="18"/>
      <c r="N60" s="18"/>
      <c r="O60" s="18"/>
      <c r="P60" s="18"/>
      <c r="Q60" s="18"/>
      <c r="R60" s="18"/>
      <c r="S60" s="18"/>
      <c r="T60" s="305"/>
      <c r="U60" s="305"/>
    </row>
    <row r="61" spans="2:21" ht="12" customHeight="1" thickBot="1" x14ac:dyDescent="0.25">
      <c r="B61" s="15"/>
      <c r="C61" s="495"/>
      <c r="D61" s="182"/>
      <c r="E61" s="22"/>
      <c r="I61" s="147" t="s">
        <v>183</v>
      </c>
      <c r="J61" s="18" t="s">
        <v>194</v>
      </c>
      <c r="K61" s="18"/>
      <c r="L61" s="18"/>
      <c r="M61" s="18"/>
      <c r="N61" s="18"/>
      <c r="O61" s="18"/>
      <c r="P61" s="18"/>
      <c r="Q61" s="18"/>
      <c r="R61" s="18"/>
      <c r="S61" s="18"/>
      <c r="T61" s="305"/>
      <c r="U61" s="305"/>
    </row>
    <row r="62" spans="2:21" ht="12" customHeight="1" x14ac:dyDescent="0.2">
      <c r="B62" s="14"/>
      <c r="C62" s="494"/>
      <c r="D62" s="19"/>
      <c r="E62" s="20"/>
      <c r="I62" s="147" t="s">
        <v>23</v>
      </c>
      <c r="J62" s="18" t="s">
        <v>43</v>
      </c>
      <c r="K62" s="18"/>
      <c r="L62" s="18"/>
      <c r="M62" s="18"/>
      <c r="N62" s="18"/>
      <c r="O62" s="18"/>
      <c r="P62" s="18"/>
      <c r="Q62" s="18"/>
      <c r="R62" s="18"/>
      <c r="S62" s="18"/>
      <c r="T62" s="305"/>
      <c r="U62" s="305"/>
    </row>
    <row r="63" spans="2:21" ht="12" thickBot="1" x14ac:dyDescent="0.25">
      <c r="B63" s="15"/>
      <c r="C63" s="495"/>
      <c r="D63" s="21"/>
      <c r="E63" s="22"/>
      <c r="I63" s="147" t="s">
        <v>30</v>
      </c>
      <c r="J63" s="18" t="s">
        <v>44</v>
      </c>
      <c r="K63" s="18"/>
      <c r="L63" s="18"/>
      <c r="M63" s="18"/>
      <c r="N63" s="18"/>
      <c r="O63" s="18"/>
      <c r="P63" s="18"/>
      <c r="Q63" s="18"/>
      <c r="R63" s="18"/>
      <c r="S63" s="18"/>
      <c r="T63" s="305"/>
      <c r="U63" s="305"/>
    </row>
    <row r="64" spans="2:21" x14ac:dyDescent="0.2">
      <c r="B64" s="14"/>
      <c r="C64" s="494"/>
      <c r="D64" s="19"/>
      <c r="E64" s="20"/>
      <c r="I64" s="147" t="s">
        <v>25</v>
      </c>
      <c r="J64" s="18" t="s">
        <v>45</v>
      </c>
      <c r="K64" s="305"/>
      <c r="M64" s="305"/>
      <c r="O64" s="305"/>
      <c r="Q64" s="305"/>
      <c r="R64" s="305"/>
      <c r="S64" s="305"/>
      <c r="T64" s="305"/>
      <c r="U64" s="305"/>
    </row>
    <row r="65" spans="2:23" ht="12" thickBot="1" x14ac:dyDescent="0.25">
      <c r="B65" s="15"/>
      <c r="C65" s="495"/>
      <c r="D65" s="21"/>
      <c r="E65" s="22"/>
    </row>
    <row r="67" spans="2:23" ht="12.75" x14ac:dyDescent="0.2"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132"/>
    </row>
    <row r="68" spans="2:23" ht="12.75" x14ac:dyDescent="0.2">
      <c r="B68" s="125" t="str">
        <f>Pagina1!A46</f>
        <v>DECAN,</v>
      </c>
      <c r="E68" s="33" t="s">
        <v>208</v>
      </c>
      <c r="K68" s="2"/>
      <c r="L68" s="2"/>
      <c r="M68" s="2"/>
      <c r="N68" s="2"/>
      <c r="O68" s="2"/>
      <c r="P68" s="2"/>
      <c r="Q68" s="2"/>
      <c r="R68" s="33" t="str">
        <f>Pagina1!I46</f>
        <v>DIRECTOR DEPARTAMENT,</v>
      </c>
      <c r="S68" s="2"/>
      <c r="T68" s="2"/>
      <c r="U68" s="2"/>
      <c r="V68" s="2"/>
      <c r="W68" s="2"/>
    </row>
    <row r="69" spans="2:23" ht="12.75" x14ac:dyDescent="0.2">
      <c r="B69" s="131" t="s">
        <v>212</v>
      </c>
      <c r="C69" s="32"/>
      <c r="D69" s="33"/>
      <c r="E69" s="2" t="str">
        <f>Pagina1!E47</f>
        <v>…………………………</v>
      </c>
      <c r="F69" s="33"/>
      <c r="G69" s="33"/>
      <c r="H69" s="33"/>
      <c r="I69" s="33"/>
      <c r="J69" s="33"/>
      <c r="K69" s="128"/>
      <c r="L69" s="128"/>
      <c r="M69" s="128"/>
      <c r="N69" s="128"/>
      <c r="O69" s="128"/>
      <c r="P69" s="128"/>
      <c r="Q69" s="128"/>
      <c r="R69" s="33" t="str">
        <f>Pagina1!$H$47</f>
        <v>…………………………..</v>
      </c>
      <c r="S69" s="128"/>
      <c r="T69" s="128"/>
      <c r="U69" s="128"/>
      <c r="V69" s="128"/>
      <c r="W69" s="128"/>
    </row>
    <row r="70" spans="2:23" ht="12.75" x14ac:dyDescent="0.2">
      <c r="C70" s="32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</row>
    <row r="71" spans="2:23" ht="12.75" x14ac:dyDescent="0.2">
      <c r="C71" s="32"/>
      <c r="D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</row>
    <row r="72" spans="2:23" x14ac:dyDescent="0.2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</row>
    <row r="73" spans="2:23" x14ac:dyDescent="0.2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</row>
    <row r="74" spans="2:23" x14ac:dyDescent="0.2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</row>
    <row r="75" spans="2:23" x14ac:dyDescent="0.2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</row>
    <row r="76" spans="2:23" x14ac:dyDescent="0.2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</row>
    <row r="77" spans="2:23" x14ac:dyDescent="0.2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</row>
    <row r="78" spans="2:23" x14ac:dyDescent="0.2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</row>
    <row r="79" spans="2:23" x14ac:dyDescent="0.2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</row>
    <row r="80" spans="2:23" x14ac:dyDescent="0.2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</row>
    <row r="81" spans="2:23" x14ac:dyDescent="0.2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</row>
    <row r="82" spans="2:23" x14ac:dyDescent="0.2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</row>
    <row r="83" spans="2:23" x14ac:dyDescent="0.2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</row>
    <row r="84" spans="2:23" x14ac:dyDescent="0.2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</row>
    <row r="85" spans="2:23" x14ac:dyDescent="0.2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</row>
    <row r="86" spans="2:23" x14ac:dyDescent="0.2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</row>
    <row r="87" spans="2:23" x14ac:dyDescent="0.2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</row>
    <row r="88" spans="2:23" x14ac:dyDescent="0.2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</row>
    <row r="89" spans="2:23" x14ac:dyDescent="0.2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</row>
    <row r="90" spans="2:23" x14ac:dyDescent="0.2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</row>
    <row r="91" spans="2:23" x14ac:dyDescent="0.2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</row>
    <row r="92" spans="2:23" x14ac:dyDescent="0.2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</row>
    <row r="93" spans="2:23" x14ac:dyDescent="0.2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</row>
    <row r="94" spans="2:23" x14ac:dyDescent="0.2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</row>
    <row r="95" spans="2:23" x14ac:dyDescent="0.2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</row>
    <row r="96" spans="2:23" x14ac:dyDescent="0.2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</row>
    <row r="97" spans="2:23" x14ac:dyDescent="0.2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</row>
    <row r="98" spans="2:23" x14ac:dyDescent="0.2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</row>
    <row r="99" spans="2:23" x14ac:dyDescent="0.2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</row>
    <row r="100" spans="2:23" x14ac:dyDescent="0.2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</row>
    <row r="101" spans="2:23" x14ac:dyDescent="0.2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</row>
    <row r="102" spans="2:23" x14ac:dyDescent="0.2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</row>
    <row r="103" spans="2:23" x14ac:dyDescent="0.2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</row>
    <row r="104" spans="2:23" x14ac:dyDescent="0.2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</row>
    <row r="105" spans="2:23" x14ac:dyDescent="0.2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</row>
    <row r="106" spans="2:23" x14ac:dyDescent="0.2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</row>
    <row r="107" spans="2:23" x14ac:dyDescent="0.2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</row>
    <row r="108" spans="2:23" x14ac:dyDescent="0.2"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</row>
    <row r="109" spans="2:23" x14ac:dyDescent="0.2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</row>
    <row r="110" spans="2:23" x14ac:dyDescent="0.2"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</row>
    <row r="111" spans="2:23" x14ac:dyDescent="0.2"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</row>
    <row r="112" spans="2:23" x14ac:dyDescent="0.2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</row>
    <row r="113" spans="2:23" x14ac:dyDescent="0.2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</row>
    <row r="114" spans="2:23" x14ac:dyDescent="0.2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</row>
    <row r="115" spans="2:23" x14ac:dyDescent="0.2"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</row>
    <row r="116" spans="2:23" x14ac:dyDescent="0.2"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</row>
    <row r="117" spans="2:23" x14ac:dyDescent="0.2"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</row>
    <row r="118" spans="2:23" x14ac:dyDescent="0.2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</row>
    <row r="119" spans="2:23" x14ac:dyDescent="0.2"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</row>
    <row r="120" spans="2:23" x14ac:dyDescent="0.2"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</row>
    <row r="121" spans="2:23" x14ac:dyDescent="0.2"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</row>
    <row r="122" spans="2:23" x14ac:dyDescent="0.2"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</row>
    <row r="123" spans="2:23" x14ac:dyDescent="0.2"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</row>
    <row r="124" spans="2:23" x14ac:dyDescent="0.2"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</row>
    <row r="125" spans="2:23" x14ac:dyDescent="0.2"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</row>
    <row r="126" spans="2:23" x14ac:dyDescent="0.2"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</row>
    <row r="127" spans="2:23" x14ac:dyDescent="0.2"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</row>
    <row r="128" spans="2:23" x14ac:dyDescent="0.2"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</row>
    <row r="129" spans="2:23" x14ac:dyDescent="0.2"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</row>
    <row r="130" spans="2:23" x14ac:dyDescent="0.2"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</row>
    <row r="131" spans="2:23" x14ac:dyDescent="0.2"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</row>
    <row r="132" spans="2:23" x14ac:dyDescent="0.2"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</row>
    <row r="133" spans="2:23" x14ac:dyDescent="0.2"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</row>
    <row r="134" spans="2:23" x14ac:dyDescent="0.2"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</row>
    <row r="135" spans="2:23" x14ac:dyDescent="0.2"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</row>
    <row r="136" spans="2:23" x14ac:dyDescent="0.2"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</row>
    <row r="137" spans="2:23" x14ac:dyDescent="0.2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</row>
    <row r="138" spans="2:23" x14ac:dyDescent="0.2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</row>
    <row r="139" spans="2:23" x14ac:dyDescent="0.2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</row>
    <row r="140" spans="2:23" x14ac:dyDescent="0.2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</row>
    <row r="141" spans="2:23" x14ac:dyDescent="0.2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</row>
    <row r="142" spans="2:23" x14ac:dyDescent="0.2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</row>
    <row r="143" spans="2:23" x14ac:dyDescent="0.2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</row>
    <row r="144" spans="2:23" x14ac:dyDescent="0.2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</row>
    <row r="145" spans="2:23" x14ac:dyDescent="0.2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</row>
    <row r="146" spans="2:23" x14ac:dyDescent="0.2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</row>
    <row r="147" spans="2:23" x14ac:dyDescent="0.2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</row>
    <row r="148" spans="2:23" x14ac:dyDescent="0.2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</row>
    <row r="149" spans="2:23" x14ac:dyDescent="0.2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</row>
    <row r="150" spans="2:23" x14ac:dyDescent="0.2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</row>
    <row r="151" spans="2:23" x14ac:dyDescent="0.2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</row>
    <row r="152" spans="2:23" x14ac:dyDescent="0.2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</row>
    <row r="153" spans="2:23" x14ac:dyDescent="0.2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</row>
    <row r="154" spans="2:23" x14ac:dyDescent="0.2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</row>
    <row r="155" spans="2:23" x14ac:dyDescent="0.2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</row>
    <row r="156" spans="2:23" x14ac:dyDescent="0.2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</row>
    <row r="157" spans="2:23" x14ac:dyDescent="0.2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</row>
    <row r="158" spans="2:23" x14ac:dyDescent="0.2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</row>
    <row r="159" spans="2:23" x14ac:dyDescent="0.2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</row>
    <row r="160" spans="2:23" x14ac:dyDescent="0.2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</row>
    <row r="161" spans="2:23" x14ac:dyDescent="0.2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</row>
    <row r="162" spans="2:23" x14ac:dyDescent="0.2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</row>
    <row r="163" spans="2:23" x14ac:dyDescent="0.2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</row>
    <row r="164" spans="2:23" x14ac:dyDescent="0.2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</row>
    <row r="165" spans="2:23" x14ac:dyDescent="0.2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</row>
    <row r="166" spans="2:23" x14ac:dyDescent="0.2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</row>
    <row r="167" spans="2:23" x14ac:dyDescent="0.2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</row>
    <row r="168" spans="2:23" x14ac:dyDescent="0.2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</row>
    <row r="169" spans="2:23" x14ac:dyDescent="0.2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</row>
    <row r="170" spans="2:23" x14ac:dyDescent="0.2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</row>
    <row r="171" spans="2:23" x14ac:dyDescent="0.2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</row>
    <row r="172" spans="2:23" x14ac:dyDescent="0.2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</row>
    <row r="173" spans="2:23" x14ac:dyDescent="0.2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</row>
    <row r="174" spans="2:23" x14ac:dyDescent="0.2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</row>
    <row r="175" spans="2:23" x14ac:dyDescent="0.2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</row>
    <row r="176" spans="2:23" x14ac:dyDescent="0.2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</row>
    <row r="177" spans="2:23" x14ac:dyDescent="0.2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</row>
    <row r="178" spans="2:23" x14ac:dyDescent="0.2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</row>
    <row r="179" spans="2:23" x14ac:dyDescent="0.2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</row>
    <row r="180" spans="2:23" x14ac:dyDescent="0.2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</row>
    <row r="181" spans="2:23" x14ac:dyDescent="0.2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</row>
    <row r="182" spans="2:23" x14ac:dyDescent="0.2"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</row>
    <row r="183" spans="2:23" x14ac:dyDescent="0.2"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</row>
    <row r="184" spans="2:23" x14ac:dyDescent="0.2"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</row>
    <row r="185" spans="2:23" x14ac:dyDescent="0.2"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</row>
    <row r="186" spans="2:23" x14ac:dyDescent="0.2"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</row>
    <row r="187" spans="2:23" x14ac:dyDescent="0.2"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</row>
    <row r="188" spans="2:23" x14ac:dyDescent="0.2"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</row>
    <row r="189" spans="2:23" x14ac:dyDescent="0.2"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</row>
    <row r="190" spans="2:23" x14ac:dyDescent="0.2"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</row>
    <row r="191" spans="2:23" x14ac:dyDescent="0.2"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</row>
    <row r="192" spans="2:23" x14ac:dyDescent="0.2"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</row>
    <row r="193" spans="2:23" x14ac:dyDescent="0.2"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</row>
    <row r="194" spans="2:23" x14ac:dyDescent="0.2"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</row>
    <row r="195" spans="2:23" x14ac:dyDescent="0.2"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</row>
    <row r="196" spans="2:23" x14ac:dyDescent="0.2"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</row>
    <row r="197" spans="2:23" x14ac:dyDescent="0.2"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</row>
    <row r="198" spans="2:23" x14ac:dyDescent="0.2"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</row>
    <row r="199" spans="2:23" x14ac:dyDescent="0.2"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</row>
    <row r="200" spans="2:23" x14ac:dyDescent="0.2"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</row>
    <row r="201" spans="2:23" x14ac:dyDescent="0.2"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</row>
    <row r="202" spans="2:23" x14ac:dyDescent="0.2"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</row>
    <row r="203" spans="2:23" x14ac:dyDescent="0.2"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</row>
    <row r="204" spans="2:23" x14ac:dyDescent="0.2"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</row>
    <row r="205" spans="2:23" x14ac:dyDescent="0.2"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</row>
    <row r="206" spans="2:23" x14ac:dyDescent="0.2"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</row>
    <row r="207" spans="2:23" x14ac:dyDescent="0.2"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</row>
    <row r="208" spans="2:23" x14ac:dyDescent="0.2"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</row>
    <row r="209" spans="2:23" x14ac:dyDescent="0.2"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</row>
    <row r="210" spans="2:23" x14ac:dyDescent="0.2"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</row>
    <row r="211" spans="2:23" x14ac:dyDescent="0.2"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</row>
    <row r="212" spans="2:23" x14ac:dyDescent="0.2"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</row>
    <row r="213" spans="2:23" x14ac:dyDescent="0.2"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</row>
    <row r="214" spans="2:23" x14ac:dyDescent="0.2"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</row>
    <row r="215" spans="2:23" x14ac:dyDescent="0.2"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</row>
    <row r="216" spans="2:23" x14ac:dyDescent="0.2"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</row>
    <row r="217" spans="2:23" x14ac:dyDescent="0.2"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</row>
    <row r="218" spans="2:23" x14ac:dyDescent="0.2"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</row>
    <row r="219" spans="2:23" x14ac:dyDescent="0.2"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</row>
    <row r="220" spans="2:23" x14ac:dyDescent="0.2"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</row>
    <row r="221" spans="2:23" x14ac:dyDescent="0.2"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</row>
    <row r="222" spans="2:23" x14ac:dyDescent="0.2"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</row>
    <row r="223" spans="2:23" x14ac:dyDescent="0.2"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</row>
    <row r="224" spans="2:23" x14ac:dyDescent="0.2"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</row>
    <row r="225" spans="2:23" x14ac:dyDescent="0.2"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</row>
    <row r="226" spans="2:23" x14ac:dyDescent="0.2"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</row>
    <row r="227" spans="2:23" x14ac:dyDescent="0.2"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</row>
    <row r="228" spans="2:23" x14ac:dyDescent="0.2"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</row>
    <row r="229" spans="2:23" x14ac:dyDescent="0.2"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</row>
    <row r="230" spans="2:23" x14ac:dyDescent="0.2"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</row>
    <row r="231" spans="2:23" x14ac:dyDescent="0.2"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</row>
    <row r="232" spans="2:23" x14ac:dyDescent="0.2"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</row>
    <row r="233" spans="2:23" x14ac:dyDescent="0.2"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</row>
    <row r="234" spans="2:23" x14ac:dyDescent="0.2"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</row>
    <row r="235" spans="2:23" x14ac:dyDescent="0.2"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</row>
    <row r="236" spans="2:23" x14ac:dyDescent="0.2"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</row>
    <row r="237" spans="2:23" x14ac:dyDescent="0.2"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</row>
    <row r="238" spans="2:23" x14ac:dyDescent="0.2"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</row>
    <row r="239" spans="2:23" x14ac:dyDescent="0.2"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</row>
    <row r="240" spans="2:23" x14ac:dyDescent="0.2"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</row>
    <row r="241" spans="2:23" x14ac:dyDescent="0.2"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</row>
    <row r="242" spans="2:23" x14ac:dyDescent="0.2"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</row>
    <row r="243" spans="2:23" x14ac:dyDescent="0.2"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</row>
    <row r="244" spans="2:23" x14ac:dyDescent="0.2"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</row>
    <row r="245" spans="2:23" x14ac:dyDescent="0.2"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</row>
    <row r="246" spans="2:23" x14ac:dyDescent="0.2"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</row>
    <row r="247" spans="2:23" x14ac:dyDescent="0.2"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</row>
    <row r="248" spans="2:23" x14ac:dyDescent="0.2"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</row>
    <row r="249" spans="2:23" x14ac:dyDescent="0.2"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</row>
    <row r="250" spans="2:23" x14ac:dyDescent="0.2"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</row>
    <row r="251" spans="2:23" x14ac:dyDescent="0.2"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</row>
    <row r="252" spans="2:23" x14ac:dyDescent="0.2"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</row>
    <row r="253" spans="2:23" x14ac:dyDescent="0.2"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</row>
    <row r="254" spans="2:23" x14ac:dyDescent="0.2"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</row>
    <row r="255" spans="2:23" x14ac:dyDescent="0.2"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</row>
    <row r="256" spans="2:23" x14ac:dyDescent="0.2"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</row>
    <row r="257" spans="2:23" x14ac:dyDescent="0.2"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</row>
    <row r="258" spans="2:23" x14ac:dyDescent="0.2"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</row>
    <row r="259" spans="2:23" x14ac:dyDescent="0.2"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</row>
    <row r="260" spans="2:23" x14ac:dyDescent="0.2"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</row>
    <row r="261" spans="2:23" x14ac:dyDescent="0.2"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</row>
    <row r="262" spans="2:23" x14ac:dyDescent="0.2"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</row>
    <row r="263" spans="2:23" x14ac:dyDescent="0.2"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</row>
    <row r="264" spans="2:23" x14ac:dyDescent="0.2"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</row>
    <row r="265" spans="2:23" x14ac:dyDescent="0.2"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</row>
    <row r="266" spans="2:23" x14ac:dyDescent="0.2"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</row>
    <row r="267" spans="2:23" x14ac:dyDescent="0.2"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</row>
    <row r="268" spans="2:23" x14ac:dyDescent="0.2"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</row>
    <row r="269" spans="2:23" x14ac:dyDescent="0.2"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</row>
    <row r="270" spans="2:23" x14ac:dyDescent="0.2"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</row>
    <row r="271" spans="2:23" x14ac:dyDescent="0.2"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</row>
    <row r="272" spans="2:23" x14ac:dyDescent="0.2"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</row>
    <row r="273" spans="2:23" x14ac:dyDescent="0.2"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</row>
    <row r="274" spans="2:23" x14ac:dyDescent="0.2"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</row>
    <row r="275" spans="2:23" x14ac:dyDescent="0.2"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</row>
    <row r="276" spans="2:23" x14ac:dyDescent="0.2"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</row>
    <row r="277" spans="2:23" x14ac:dyDescent="0.2"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</row>
    <row r="278" spans="2:23" x14ac:dyDescent="0.2"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</row>
    <row r="279" spans="2:23" x14ac:dyDescent="0.2"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</row>
    <row r="280" spans="2:23" x14ac:dyDescent="0.2"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</row>
    <row r="281" spans="2:23" x14ac:dyDescent="0.2"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</row>
    <row r="282" spans="2:23" x14ac:dyDescent="0.2"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</row>
    <row r="283" spans="2:23" x14ac:dyDescent="0.2"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</row>
    <row r="284" spans="2:23" x14ac:dyDescent="0.2"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</row>
    <row r="285" spans="2:23" x14ac:dyDescent="0.2"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</row>
    <row r="286" spans="2:23" x14ac:dyDescent="0.2"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</row>
    <row r="287" spans="2:23" x14ac:dyDescent="0.2"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</row>
    <row r="288" spans="2:23" x14ac:dyDescent="0.2"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</row>
    <row r="289" spans="2:23" x14ac:dyDescent="0.2"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</row>
    <row r="290" spans="2:23" x14ac:dyDescent="0.2"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</row>
    <row r="291" spans="2:23" x14ac:dyDescent="0.2"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</row>
    <row r="292" spans="2:23" x14ac:dyDescent="0.2"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</row>
    <row r="293" spans="2:23" x14ac:dyDescent="0.2"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</row>
    <row r="294" spans="2:23" x14ac:dyDescent="0.2"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</row>
    <row r="295" spans="2:23" x14ac:dyDescent="0.2"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</row>
    <row r="296" spans="2:23" x14ac:dyDescent="0.2"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</row>
    <row r="297" spans="2:23" x14ac:dyDescent="0.2"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</row>
    <row r="298" spans="2:23" x14ac:dyDescent="0.2"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</row>
    <row r="299" spans="2:23" x14ac:dyDescent="0.2"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</row>
    <row r="300" spans="2:23" x14ac:dyDescent="0.2"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</row>
    <row r="301" spans="2:23" x14ac:dyDescent="0.2"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</row>
  </sheetData>
  <sheetProtection selectLockedCells="1"/>
  <mergeCells count="50">
    <mergeCell ref="C62:C63"/>
    <mergeCell ref="C56:C57"/>
    <mergeCell ref="B44:B45"/>
    <mergeCell ref="C44:C45"/>
    <mergeCell ref="C50:C51"/>
    <mergeCell ref="C52:C55"/>
    <mergeCell ref="B8:V8"/>
    <mergeCell ref="T39:V39"/>
    <mergeCell ref="T41:V41"/>
    <mergeCell ref="B26:F27"/>
    <mergeCell ref="T27:V27"/>
    <mergeCell ref="B12:V12"/>
    <mergeCell ref="F15:F17"/>
    <mergeCell ref="I15:I17"/>
    <mergeCell ref="B15:B17"/>
    <mergeCell ref="B14:V14"/>
    <mergeCell ref="R27:S27"/>
    <mergeCell ref="R39:S39"/>
    <mergeCell ref="R41:S41"/>
    <mergeCell ref="J16:Q16"/>
    <mergeCell ref="J27:Q27"/>
    <mergeCell ref="J39:Q39"/>
    <mergeCell ref="C64:C65"/>
    <mergeCell ref="W15:W17"/>
    <mergeCell ref="W26:W28"/>
    <mergeCell ref="W38:W41"/>
    <mergeCell ref="C46:C47"/>
    <mergeCell ref="D44:D45"/>
    <mergeCell ref="E44:E45"/>
    <mergeCell ref="B28:V28"/>
    <mergeCell ref="B38:F39"/>
    <mergeCell ref="C15:C17"/>
    <mergeCell ref="D15:D17"/>
    <mergeCell ref="E15:E17"/>
    <mergeCell ref="C48:C49"/>
    <mergeCell ref="B40:F41"/>
    <mergeCell ref="C58:C59"/>
    <mergeCell ref="C60:C61"/>
    <mergeCell ref="V16:V17"/>
    <mergeCell ref="R15:V15"/>
    <mergeCell ref="G15:H16"/>
    <mergeCell ref="R16:R17"/>
    <mergeCell ref="S16:S17"/>
    <mergeCell ref="T16:T17"/>
    <mergeCell ref="G26:H27"/>
    <mergeCell ref="G38:H39"/>
    <mergeCell ref="G40:H41"/>
    <mergeCell ref="J15:Q15"/>
    <mergeCell ref="U16:U17"/>
    <mergeCell ref="J41:Q4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4" orientation="portrait" r:id="rId1"/>
  <headerFooter alignWithMargins="0">
    <oddFooter>&amp;LF 799.24/Ed.01_F01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BO299"/>
  <sheetViews>
    <sheetView showGridLines="0" view="pageBreakPreview" topLeftCell="F14" zoomScale="145" zoomScaleNormal="115" zoomScaleSheetLayoutView="145" zoomScalePageLayoutView="145" workbookViewId="0">
      <selection activeCell="O25" sqref="O25"/>
    </sheetView>
  </sheetViews>
  <sheetFormatPr defaultColWidth="9.140625" defaultRowHeight="11.25" x14ac:dyDescent="0.2"/>
  <cols>
    <col min="1" max="1" width="9.140625" style="24"/>
    <col min="2" max="2" width="3.140625" style="3" customWidth="1"/>
    <col min="3" max="3" width="3.85546875" style="3" customWidth="1"/>
    <col min="4" max="4" width="45.85546875" style="3" customWidth="1"/>
    <col min="5" max="5" width="11.7109375" style="3" customWidth="1"/>
    <col min="6" max="6" width="4.140625" style="3" customWidth="1"/>
    <col min="7" max="7" width="2.85546875" style="305" customWidth="1"/>
    <col min="8" max="8" width="3" style="3" customWidth="1"/>
    <col min="9" max="9" width="7" style="3" customWidth="1"/>
    <col min="10" max="11" width="2.7109375" style="3" customWidth="1"/>
    <col min="12" max="12" width="2.5703125" style="305" customWidth="1"/>
    <col min="13" max="13" width="3.42578125" style="3" customWidth="1"/>
    <col min="14" max="14" width="2.5703125" style="3" customWidth="1"/>
    <col min="15" max="15" width="3.5703125" style="305" customWidth="1"/>
    <col min="16" max="16" width="3.140625" style="305" customWidth="1"/>
    <col min="17" max="17" width="4" style="3" customWidth="1"/>
    <col min="18" max="18" width="3.85546875" style="3" customWidth="1"/>
    <col min="19" max="19" width="3.5703125" style="3" customWidth="1"/>
    <col min="20" max="20" width="3.7109375" style="3" customWidth="1"/>
    <col min="21" max="21" width="3.140625" style="3" customWidth="1"/>
    <col min="22" max="22" width="3.5703125" style="3" customWidth="1"/>
    <col min="23" max="23" width="2.5703125" style="3" customWidth="1"/>
    <col min="24" max="24" width="5.140625" style="73" customWidth="1"/>
    <col min="25" max="25" width="4.42578125" style="148" customWidth="1"/>
    <col min="26" max="40" width="4.140625" style="148" customWidth="1"/>
    <col min="41" max="41" width="4.5703125" style="148" customWidth="1"/>
    <col min="42" max="55" width="3.85546875" style="148" customWidth="1"/>
    <col min="56" max="56" width="9.140625" style="148"/>
    <col min="57" max="57" width="9.140625" style="149"/>
    <col min="58" max="67" width="9.140625" style="28"/>
    <col min="68" max="16384" width="9.140625" style="3"/>
  </cols>
  <sheetData>
    <row r="1" spans="1:67" s="23" customFormat="1" x14ac:dyDescent="0.2">
      <c r="A1" s="24"/>
      <c r="X1" s="73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9"/>
      <c r="BF1" s="28"/>
      <c r="BG1" s="28"/>
      <c r="BH1" s="28"/>
      <c r="BI1" s="28"/>
      <c r="BJ1" s="28"/>
      <c r="BK1" s="28"/>
      <c r="BL1" s="28"/>
      <c r="BM1" s="28"/>
      <c r="BN1" s="28"/>
      <c r="BO1" s="28"/>
    </row>
    <row r="2" spans="1:67" s="33" customFormat="1" ht="15" x14ac:dyDescent="0.2">
      <c r="A2" s="25"/>
      <c r="B2" s="17" t="s">
        <v>77</v>
      </c>
      <c r="X2" s="74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67"/>
      <c r="BF2" s="59"/>
      <c r="BG2" s="59"/>
      <c r="BH2" s="59"/>
      <c r="BI2" s="59"/>
      <c r="BJ2" s="59"/>
      <c r="BK2" s="59"/>
      <c r="BL2" s="59"/>
      <c r="BM2" s="59"/>
      <c r="BN2" s="59"/>
      <c r="BO2" s="59"/>
    </row>
    <row r="3" spans="1:67" s="33" customFormat="1" ht="15" x14ac:dyDescent="0.2">
      <c r="A3" s="25"/>
      <c r="B3" s="17" t="s">
        <v>16</v>
      </c>
      <c r="R3" s="33" t="str">
        <f>Pagina1!I6</f>
        <v>APROBARE SENAT</v>
      </c>
      <c r="X3" s="74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67"/>
      <c r="BF3" s="59"/>
      <c r="BG3" s="59"/>
      <c r="BH3" s="59"/>
      <c r="BI3" s="59"/>
      <c r="BJ3" s="59"/>
      <c r="BK3" s="59"/>
      <c r="BL3" s="59"/>
      <c r="BM3" s="59"/>
      <c r="BN3" s="59"/>
      <c r="BO3" s="59"/>
    </row>
    <row r="4" spans="1:67" s="33" customFormat="1" ht="12.75" x14ac:dyDescent="0.2">
      <c r="A4" s="25"/>
      <c r="B4" s="130" t="str">
        <f>Pagina1!D4</f>
        <v>Departamentul …………………………..</v>
      </c>
      <c r="X4" s="74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67"/>
      <c r="BF4" s="59"/>
      <c r="BG4" s="59"/>
      <c r="BH4" s="59"/>
      <c r="BI4" s="59"/>
      <c r="BJ4" s="59"/>
      <c r="BK4" s="59"/>
      <c r="BL4" s="59"/>
      <c r="BM4" s="59"/>
      <c r="BN4" s="59"/>
      <c r="BO4" s="59"/>
    </row>
    <row r="5" spans="1:67" s="33" customFormat="1" ht="31.5" customHeight="1" x14ac:dyDescent="0.2">
      <c r="A5" s="25"/>
      <c r="B5" s="130"/>
      <c r="R5" s="33" t="s">
        <v>46</v>
      </c>
      <c r="X5" s="74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67"/>
      <c r="BF5" s="59"/>
      <c r="BG5" s="59"/>
      <c r="BH5" s="59"/>
      <c r="BI5" s="59"/>
      <c r="BJ5" s="59"/>
      <c r="BK5" s="59"/>
      <c r="BL5" s="59"/>
      <c r="BM5" s="59"/>
      <c r="BN5" s="59"/>
      <c r="BO5" s="59"/>
    </row>
    <row r="6" spans="1:67" s="33" customFormat="1" ht="12.75" x14ac:dyDescent="0.2">
      <c r="A6" s="25"/>
      <c r="B6" s="130"/>
      <c r="R6" s="33" t="str">
        <f>Pagina1!$G$9</f>
        <v>………………………..</v>
      </c>
      <c r="X6" s="74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67"/>
      <c r="BF6" s="59"/>
      <c r="BG6" s="59"/>
      <c r="BH6" s="59"/>
      <c r="BI6" s="59"/>
      <c r="BJ6" s="59"/>
      <c r="BK6" s="59"/>
      <c r="BL6" s="59"/>
      <c r="BM6" s="59"/>
      <c r="BN6" s="59"/>
      <c r="BO6" s="59"/>
    </row>
    <row r="7" spans="1:67" s="33" customFormat="1" ht="26.25" customHeight="1" x14ac:dyDescent="0.2">
      <c r="A7" s="25"/>
      <c r="B7" s="130"/>
      <c r="X7" s="74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67"/>
      <c r="BF7" s="59"/>
      <c r="BG7" s="59"/>
      <c r="BH7" s="59"/>
      <c r="BI7" s="59"/>
      <c r="BJ7" s="59"/>
      <c r="BK7" s="59"/>
      <c r="BL7" s="59"/>
      <c r="BM7" s="59"/>
      <c r="BN7" s="59"/>
      <c r="BO7" s="59"/>
    </row>
    <row r="8" spans="1:67" ht="15.75" x14ac:dyDescent="0.2">
      <c r="B8" s="524" t="s">
        <v>18</v>
      </c>
      <c r="C8" s="524"/>
      <c r="D8" s="524"/>
      <c r="E8" s="524"/>
      <c r="F8" s="524"/>
      <c r="G8" s="524"/>
      <c r="H8" s="524"/>
      <c r="I8" s="524"/>
      <c r="J8" s="524"/>
      <c r="K8" s="524"/>
      <c r="L8" s="524"/>
      <c r="M8" s="524"/>
      <c r="N8" s="524"/>
      <c r="O8" s="524"/>
      <c r="P8" s="524"/>
      <c r="Q8" s="524"/>
      <c r="R8" s="524"/>
      <c r="S8" s="524"/>
      <c r="T8" s="524"/>
      <c r="U8" s="524"/>
      <c r="V8" s="524"/>
      <c r="W8" s="4"/>
    </row>
    <row r="9" spans="1:67" ht="12.75" x14ac:dyDescent="0.2">
      <c r="B9" s="72" t="str">
        <f>CONCATENATE(Pagina1!B11,"  ",Pagina1!D11)</f>
        <v xml:space="preserve">Domeniul:  </v>
      </c>
      <c r="C9" s="1"/>
    </row>
    <row r="10" spans="1:67" ht="12.75" x14ac:dyDescent="0.2">
      <c r="B10" s="123" t="str">
        <f>CONCATENATE(Pagina1!B12,"  ",Pagina1!D12)</f>
        <v xml:space="preserve">Programul de studii:  </v>
      </c>
    </row>
    <row r="11" spans="1:67" x14ac:dyDescent="0.2">
      <c r="B11" s="5"/>
    </row>
    <row r="12" spans="1:67" s="6" customFormat="1" ht="15.75" x14ac:dyDescent="0.2">
      <c r="A12" s="26"/>
      <c r="B12" s="524" t="s">
        <v>70</v>
      </c>
      <c r="C12" s="524"/>
      <c r="D12" s="524"/>
      <c r="E12" s="524"/>
      <c r="F12" s="524"/>
      <c r="G12" s="524"/>
      <c r="H12" s="524"/>
      <c r="I12" s="524"/>
      <c r="J12" s="524"/>
      <c r="K12" s="524"/>
      <c r="L12" s="524"/>
      <c r="M12" s="524"/>
      <c r="N12" s="524"/>
      <c r="O12" s="524"/>
      <c r="P12" s="524"/>
      <c r="Q12" s="524"/>
      <c r="R12" s="524"/>
      <c r="S12" s="524"/>
      <c r="T12" s="524"/>
      <c r="U12" s="524"/>
      <c r="V12" s="524"/>
      <c r="W12" s="4"/>
      <c r="X12" s="75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68"/>
      <c r="BF12" s="30"/>
      <c r="BG12" s="30"/>
      <c r="BH12" s="30"/>
      <c r="BI12" s="30"/>
      <c r="BJ12" s="30"/>
      <c r="BK12" s="30"/>
      <c r="BL12" s="30"/>
      <c r="BM12" s="30"/>
      <c r="BN12" s="30"/>
      <c r="BO12" s="30"/>
    </row>
    <row r="13" spans="1:67" ht="13.5" thickBot="1" x14ac:dyDescent="0.25">
      <c r="C13" s="7"/>
      <c r="E13" s="8"/>
      <c r="F13" s="7"/>
      <c r="G13" s="331"/>
      <c r="H13" s="7"/>
      <c r="I13" s="7"/>
      <c r="J13" s="7"/>
      <c r="K13" s="7"/>
      <c r="L13" s="331"/>
      <c r="M13" s="7"/>
      <c r="N13" s="7"/>
      <c r="O13" s="331"/>
      <c r="P13" s="331"/>
      <c r="Q13" s="7"/>
      <c r="R13" s="7"/>
      <c r="S13" s="7"/>
      <c r="T13" s="7"/>
      <c r="U13" s="7"/>
      <c r="V13" s="7"/>
      <c r="W13" s="7"/>
    </row>
    <row r="14" spans="1:67" ht="13.5" customHeight="1" thickBot="1" x14ac:dyDescent="0.25">
      <c r="B14" s="535" t="s">
        <v>213</v>
      </c>
      <c r="C14" s="536"/>
      <c r="D14" s="536"/>
      <c r="E14" s="536"/>
      <c r="F14" s="536"/>
      <c r="G14" s="536"/>
      <c r="H14" s="536"/>
      <c r="I14" s="536"/>
      <c r="J14" s="536"/>
      <c r="K14" s="536"/>
      <c r="L14" s="536"/>
      <c r="M14" s="536"/>
      <c r="N14" s="536"/>
      <c r="O14" s="536"/>
      <c r="P14" s="536"/>
      <c r="Q14" s="536"/>
      <c r="R14" s="536"/>
      <c r="S14" s="536"/>
      <c r="T14" s="536"/>
      <c r="U14" s="536"/>
      <c r="V14" s="537"/>
      <c r="W14" s="8"/>
    </row>
    <row r="15" spans="1:67" s="9" customFormat="1" ht="15" customHeight="1" thickBot="1" x14ac:dyDescent="0.25">
      <c r="A15" s="27"/>
      <c r="B15" s="532" t="s">
        <v>0</v>
      </c>
      <c r="C15" s="507" t="s">
        <v>28</v>
      </c>
      <c r="D15" s="507" t="s">
        <v>1</v>
      </c>
      <c r="E15" s="507" t="s">
        <v>3</v>
      </c>
      <c r="F15" s="507" t="s">
        <v>2</v>
      </c>
      <c r="G15" s="487" t="s">
        <v>8</v>
      </c>
      <c r="H15" s="488"/>
      <c r="I15" s="529" t="s">
        <v>9</v>
      </c>
      <c r="J15" s="574" t="s">
        <v>220</v>
      </c>
      <c r="K15" s="575"/>
      <c r="L15" s="575"/>
      <c r="M15" s="575"/>
      <c r="N15" s="575"/>
      <c r="O15" s="575"/>
      <c r="P15" s="575"/>
      <c r="Q15" s="496"/>
      <c r="R15" s="572" t="s">
        <v>15</v>
      </c>
      <c r="S15" s="573"/>
      <c r="T15" s="573"/>
      <c r="U15" s="487"/>
      <c r="V15" s="487"/>
      <c r="W15" s="567" t="s">
        <v>34</v>
      </c>
      <c r="X15" s="76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62"/>
      <c r="BF15" s="31"/>
      <c r="BG15" s="31"/>
      <c r="BH15" s="31"/>
      <c r="BI15" s="31"/>
      <c r="BJ15" s="31"/>
      <c r="BK15" s="31"/>
      <c r="BL15" s="31"/>
      <c r="BM15" s="31"/>
      <c r="BN15" s="31"/>
      <c r="BO15" s="31"/>
    </row>
    <row r="16" spans="1:67" s="9" customFormat="1" ht="12" customHeight="1" x14ac:dyDescent="0.2">
      <c r="A16" s="27"/>
      <c r="B16" s="561"/>
      <c r="C16" s="560"/>
      <c r="D16" s="560"/>
      <c r="E16" s="560"/>
      <c r="F16" s="560"/>
      <c r="G16" s="489"/>
      <c r="H16" s="490"/>
      <c r="I16" s="570"/>
      <c r="J16" s="574" t="s">
        <v>14</v>
      </c>
      <c r="K16" s="575"/>
      <c r="L16" s="575"/>
      <c r="M16" s="575"/>
      <c r="N16" s="575"/>
      <c r="O16" s="575"/>
      <c r="P16" s="575"/>
      <c r="Q16" s="496"/>
      <c r="R16" s="491" t="s">
        <v>12</v>
      </c>
      <c r="S16" s="491" t="s">
        <v>13</v>
      </c>
      <c r="T16" s="491" t="s">
        <v>196</v>
      </c>
      <c r="U16" s="491" t="s">
        <v>225</v>
      </c>
      <c r="V16" s="491" t="s">
        <v>228</v>
      </c>
      <c r="W16" s="568"/>
      <c r="X16" s="76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62"/>
      <c r="BF16" s="31"/>
      <c r="BG16" s="31"/>
      <c r="BH16" s="31"/>
      <c r="BI16" s="31"/>
      <c r="BJ16" s="31"/>
      <c r="BK16" s="31"/>
      <c r="BL16" s="31"/>
      <c r="BM16" s="31"/>
      <c r="BN16" s="31"/>
      <c r="BO16" s="31"/>
    </row>
    <row r="17" spans="1:67" s="9" customFormat="1" ht="13.5" customHeight="1" thickBot="1" x14ac:dyDescent="0.25">
      <c r="A17" s="27"/>
      <c r="B17" s="548"/>
      <c r="C17" s="508"/>
      <c r="D17" s="508"/>
      <c r="E17" s="508"/>
      <c r="F17" s="508"/>
      <c r="G17" s="328" t="s">
        <v>249</v>
      </c>
      <c r="H17" s="328" t="s">
        <v>251</v>
      </c>
      <c r="I17" s="571"/>
      <c r="J17" s="273" t="s">
        <v>4</v>
      </c>
      <c r="K17" s="274" t="s">
        <v>5</v>
      </c>
      <c r="L17" s="328" t="s">
        <v>6</v>
      </c>
      <c r="M17" s="274" t="s">
        <v>256</v>
      </c>
      <c r="N17" s="274" t="s">
        <v>7</v>
      </c>
      <c r="O17" s="332" t="s">
        <v>255</v>
      </c>
      <c r="P17" s="332" t="s">
        <v>221</v>
      </c>
      <c r="Q17" s="214" t="s">
        <v>261</v>
      </c>
      <c r="R17" s="493"/>
      <c r="S17" s="493"/>
      <c r="T17" s="493"/>
      <c r="U17" s="576"/>
      <c r="V17" s="493"/>
      <c r="W17" s="569"/>
      <c r="X17" s="76" t="s">
        <v>257</v>
      </c>
      <c r="Y17" s="157" t="s">
        <v>258</v>
      </c>
      <c r="Z17" s="158" t="s">
        <v>4</v>
      </c>
      <c r="AA17" s="158" t="s">
        <v>5</v>
      </c>
      <c r="AB17" s="158" t="s">
        <v>6</v>
      </c>
      <c r="AC17" s="158" t="s">
        <v>256</v>
      </c>
      <c r="AD17" s="158" t="s">
        <v>7</v>
      </c>
      <c r="AE17" s="158" t="s">
        <v>255</v>
      </c>
      <c r="AF17" s="398" t="s">
        <v>221</v>
      </c>
      <c r="AG17" s="157" t="s">
        <v>261</v>
      </c>
      <c r="AH17" s="166" t="s">
        <v>12</v>
      </c>
      <c r="AI17" s="166" t="s">
        <v>13</v>
      </c>
      <c r="AJ17" s="160" t="s">
        <v>196</v>
      </c>
      <c r="AK17" s="161" t="s">
        <v>197</v>
      </c>
      <c r="AL17" s="161" t="s">
        <v>195</v>
      </c>
      <c r="AM17" s="157"/>
      <c r="AN17" s="157"/>
      <c r="AO17" s="157" t="s">
        <v>13</v>
      </c>
      <c r="AP17" s="157" t="s">
        <v>21</v>
      </c>
      <c r="AQ17" s="157" t="s">
        <v>22</v>
      </c>
      <c r="AR17" s="157" t="s">
        <v>201</v>
      </c>
      <c r="AS17" s="157" t="s">
        <v>24</v>
      </c>
      <c r="AT17" s="157"/>
      <c r="AU17" s="157"/>
      <c r="AV17" s="157"/>
      <c r="AW17" s="157"/>
      <c r="AX17" s="157"/>
      <c r="AY17" s="157"/>
      <c r="AZ17" s="157" t="s">
        <v>34</v>
      </c>
      <c r="BA17" s="157" t="s">
        <v>23</v>
      </c>
      <c r="BB17" s="157" t="s">
        <v>30</v>
      </c>
      <c r="BC17" s="157" t="s">
        <v>25</v>
      </c>
      <c r="BD17" s="157"/>
      <c r="BE17" s="162"/>
      <c r="BF17" s="31"/>
      <c r="BG17" s="31"/>
      <c r="BH17" s="31"/>
      <c r="BI17" s="31"/>
      <c r="BJ17" s="31"/>
      <c r="BK17" s="31"/>
      <c r="BL17" s="31"/>
      <c r="BM17" s="31"/>
      <c r="BN17" s="31"/>
      <c r="BO17" s="31"/>
    </row>
    <row r="18" spans="1:67" s="138" customFormat="1" ht="15" customHeight="1" x14ac:dyDescent="0.2">
      <c r="A18" s="135"/>
      <c r="B18" s="207">
        <v>1</v>
      </c>
      <c r="C18" s="404" t="s">
        <v>5</v>
      </c>
      <c r="D18" s="411" t="s">
        <v>32</v>
      </c>
      <c r="E18" s="404" t="s">
        <v>296</v>
      </c>
      <c r="F18" s="404" t="s">
        <v>30</v>
      </c>
      <c r="G18" s="404">
        <v>4</v>
      </c>
      <c r="H18" s="404"/>
      <c r="I18" s="416"/>
      <c r="J18" s="408">
        <v>2</v>
      </c>
      <c r="K18" s="409"/>
      <c r="L18" s="409"/>
      <c r="M18" s="409"/>
      <c r="N18" s="409">
        <v>1</v>
      </c>
      <c r="O18" s="417"/>
      <c r="P18" s="417"/>
      <c r="Q18" s="418"/>
      <c r="R18" s="419">
        <f t="shared" ref="R18:R27" si="0">IF(J18&lt;&gt;"",J18*14,"")</f>
        <v>28</v>
      </c>
      <c r="S18" s="420">
        <f>IF(AO18&lt;&gt;0,AO18*14,"")</f>
        <v>14</v>
      </c>
      <c r="T18" s="421">
        <f>SUM(R18:S18)</f>
        <v>42</v>
      </c>
      <c r="U18" s="421">
        <f>(SUM(G18:H18)*25)-T18-V18</f>
        <v>58</v>
      </c>
      <c r="V18" s="422">
        <f>SUM(P18:Q18)*14</f>
        <v>0</v>
      </c>
      <c r="W18" s="423"/>
      <c r="X18" s="137">
        <f>IF(F18="DL",0,G18)</f>
        <v>4</v>
      </c>
      <c r="Y18" s="148">
        <f t="shared" ref="Y18:Y27" si="1">IF(F18="DL",0,H18)</f>
        <v>0</v>
      </c>
      <c r="Z18" s="148">
        <f t="shared" ref="Z18:Z27" si="2">IF(F18="DL",0,J18)</f>
        <v>2</v>
      </c>
      <c r="AA18" s="148">
        <f t="shared" ref="AA18:AA27" si="3">IF(F18="DL",0,K18)</f>
        <v>0</v>
      </c>
      <c r="AB18" s="148">
        <f>IF(F18="DL",0,L18)</f>
        <v>0</v>
      </c>
      <c r="AC18" s="148">
        <f t="shared" ref="AC18:AC27" si="4">IF(F18="DL",0,M18)</f>
        <v>0</v>
      </c>
      <c r="AD18" s="148">
        <f>IF(F18="DL",0,N18)</f>
        <v>1</v>
      </c>
      <c r="AE18" s="148">
        <f>IF(F18="DL",0,O18)</f>
        <v>0</v>
      </c>
      <c r="AF18" s="148">
        <f>IF($F$18="DL",0,P18)</f>
        <v>0</v>
      </c>
      <c r="AG18" s="148">
        <f t="shared" ref="AG18:AG27" si="5">IF($F$18="DL",0,Q18)</f>
        <v>0</v>
      </c>
      <c r="AH18" s="148">
        <f>IF($F18="DL",0,R18)</f>
        <v>28</v>
      </c>
      <c r="AI18" s="148">
        <f>IF($F18="DL",0,S18)</f>
        <v>14</v>
      </c>
      <c r="AJ18" s="148">
        <f>IF($F18="DL",0,T18)</f>
        <v>42</v>
      </c>
      <c r="AK18" s="148">
        <f>IF($F18="DL",0,U18)</f>
        <v>58</v>
      </c>
      <c r="AL18" s="148">
        <f>IF($F18="DL",0,V18)</f>
        <v>0</v>
      </c>
      <c r="AM18" s="148"/>
      <c r="AN18" s="148">
        <f t="shared" ref="AN18:AN27" si="6">IF(F18="DL",0,1)</f>
        <v>1</v>
      </c>
      <c r="AO18" s="148">
        <f>SUM(K18:O18)</f>
        <v>1</v>
      </c>
      <c r="AP18" s="148">
        <f>$AN18*IF($C18="F",$T18,0)</f>
        <v>0</v>
      </c>
      <c r="AQ18" s="148">
        <f>$AN18*IF($C18="C",$T18,0)</f>
        <v>0</v>
      </c>
      <c r="AR18" s="148">
        <f>$AN18*IF($C18="A",$T18,0)</f>
        <v>0</v>
      </c>
      <c r="AS18" s="148">
        <f>$AN18*IF($C18="S",$T18,0)</f>
        <v>42</v>
      </c>
      <c r="AT18" s="148"/>
      <c r="AU18" s="148"/>
      <c r="AV18" s="148"/>
      <c r="AW18" s="148"/>
      <c r="AX18" s="148"/>
      <c r="AY18" s="148"/>
      <c r="AZ18" s="148">
        <f>AN18*IF(W18&lt;&gt;"",T18,0)</f>
        <v>0</v>
      </c>
      <c r="BA18" s="148">
        <f>IF(F18="DI",T18,0)</f>
        <v>0</v>
      </c>
      <c r="BB18" s="148">
        <f>IF(F18="DO",T18,0)</f>
        <v>42</v>
      </c>
      <c r="BC18" s="148">
        <f>IF(F18="DL",T18,0)</f>
        <v>0</v>
      </c>
      <c r="BD18" s="148"/>
      <c r="BE18" s="149"/>
    </row>
    <row r="19" spans="1:67" s="138" customFormat="1" ht="15" customHeight="1" thickBot="1" x14ac:dyDescent="0.25">
      <c r="A19" s="135"/>
      <c r="B19" s="139">
        <v>2</v>
      </c>
      <c r="C19" s="401" t="s">
        <v>5</v>
      </c>
      <c r="D19" s="402" t="s">
        <v>297</v>
      </c>
      <c r="E19" s="401" t="s">
        <v>298</v>
      </c>
      <c r="F19" s="401" t="s">
        <v>23</v>
      </c>
      <c r="G19" s="401">
        <v>4</v>
      </c>
      <c r="H19" s="401"/>
      <c r="I19" s="424"/>
      <c r="J19" s="403">
        <v>1</v>
      </c>
      <c r="K19" s="399"/>
      <c r="L19" s="399"/>
      <c r="M19" s="399"/>
      <c r="N19" s="399">
        <v>2</v>
      </c>
      <c r="O19" s="425"/>
      <c r="P19" s="425"/>
      <c r="Q19" s="426"/>
      <c r="R19" s="279">
        <f t="shared" si="0"/>
        <v>14</v>
      </c>
      <c r="S19" s="198">
        <f t="shared" ref="S19:S27" si="7">IF(AO19&lt;&gt;0,AO19*14,"")</f>
        <v>28</v>
      </c>
      <c r="T19" s="199">
        <f t="shared" ref="T19:T24" si="8">SUM(R19:S19)</f>
        <v>42</v>
      </c>
      <c r="U19" s="421">
        <f t="shared" ref="U19:U27" si="9">(SUM(G19:H19)*25)-T19-V19</f>
        <v>58</v>
      </c>
      <c r="V19" s="422">
        <f t="shared" ref="V19:V27" si="10">SUM(P19:Q19)*14</f>
        <v>0</v>
      </c>
      <c r="W19" s="423"/>
      <c r="X19" s="137">
        <f t="shared" ref="X19:X27" si="11">IF(F19="DL",0,G19)</f>
        <v>4</v>
      </c>
      <c r="Y19" s="148">
        <f t="shared" si="1"/>
        <v>0</v>
      </c>
      <c r="Z19" s="148">
        <f t="shared" si="2"/>
        <v>1</v>
      </c>
      <c r="AA19" s="148">
        <f t="shared" si="3"/>
        <v>0</v>
      </c>
      <c r="AB19" s="148">
        <f t="shared" ref="AB19:AB27" si="12">IF(F19="DL",0,L19)</f>
        <v>0</v>
      </c>
      <c r="AC19" s="148">
        <f t="shared" si="4"/>
        <v>0</v>
      </c>
      <c r="AD19" s="148">
        <f t="shared" ref="AD19:AD27" si="13">IF(F19="DL",0,N19)</f>
        <v>2</v>
      </c>
      <c r="AE19" s="148">
        <f t="shared" ref="AE19:AE27" si="14">IF(F19="DL",0,O19)</f>
        <v>0</v>
      </c>
      <c r="AF19" s="148">
        <f t="shared" ref="AF19:AF27" si="15">IF($F$18="DL",0,P19)</f>
        <v>0</v>
      </c>
      <c r="AG19" s="148">
        <f t="shared" si="5"/>
        <v>0</v>
      </c>
      <c r="AH19" s="148">
        <f t="shared" ref="AH19:AH27" si="16">IF($F19="DL",0,R19)</f>
        <v>14</v>
      </c>
      <c r="AI19" s="148">
        <f t="shared" ref="AI19:AI27" si="17">IF($F19="DL",0,S19)</f>
        <v>28</v>
      </c>
      <c r="AJ19" s="148">
        <f t="shared" ref="AJ19:AJ25" si="18">IF($F19="DL",0,T19)</f>
        <v>42</v>
      </c>
      <c r="AK19" s="148">
        <f t="shared" ref="AK19:AL25" si="19">IF($F19="DL",0,U19)</f>
        <v>58</v>
      </c>
      <c r="AL19" s="148">
        <f t="shared" si="19"/>
        <v>0</v>
      </c>
      <c r="AM19" s="148"/>
      <c r="AN19" s="148">
        <f t="shared" si="6"/>
        <v>1</v>
      </c>
      <c r="AO19" s="148">
        <f t="shared" ref="AO19:AO27" si="20">SUM(K19:O19)</f>
        <v>2</v>
      </c>
      <c r="AP19" s="148">
        <f>$AN19*IF($C19="F",$T19,0)</f>
        <v>0</v>
      </c>
      <c r="AQ19" s="148">
        <f>$AN19*IF($C19="C",$T19,0)</f>
        <v>0</v>
      </c>
      <c r="AR19" s="148">
        <f>$AN19*IF($C19="A",$T19,0)</f>
        <v>0</v>
      </c>
      <c r="AS19" s="148">
        <f>$AN19*IF($C19="S",$T19,0)</f>
        <v>42</v>
      </c>
      <c r="AT19" s="148"/>
      <c r="AU19" s="148"/>
      <c r="AV19" s="148"/>
      <c r="AW19" s="148"/>
      <c r="AX19" s="148"/>
      <c r="AY19" s="148"/>
      <c r="AZ19" s="148">
        <f t="shared" ref="AZ19:AZ27" si="21">AN19*IF(W19&lt;&gt;"",T19,0)</f>
        <v>0</v>
      </c>
      <c r="BA19" s="148">
        <f>IF(F19="DI",T19,0)</f>
        <v>42</v>
      </c>
      <c r="BB19" s="148">
        <f>IF(F19="DO",T19,0)</f>
        <v>0</v>
      </c>
      <c r="BC19" s="148">
        <f>IF(F19="DL",T19,0)</f>
        <v>0</v>
      </c>
      <c r="BD19" s="148"/>
      <c r="BE19" s="149"/>
    </row>
    <row r="20" spans="1:67" s="138" customFormat="1" ht="15" customHeight="1" x14ac:dyDescent="0.2">
      <c r="A20" s="135"/>
      <c r="B20" s="207">
        <v>3</v>
      </c>
      <c r="C20" s="401" t="s">
        <v>5</v>
      </c>
      <c r="D20" s="402" t="s">
        <v>299</v>
      </c>
      <c r="E20" s="401" t="s">
        <v>300</v>
      </c>
      <c r="F20" s="401" t="s">
        <v>23</v>
      </c>
      <c r="G20" s="401">
        <v>6</v>
      </c>
      <c r="H20" s="401"/>
      <c r="I20" s="424"/>
      <c r="J20" s="403">
        <v>1</v>
      </c>
      <c r="K20" s="399"/>
      <c r="L20" s="399"/>
      <c r="M20" s="399"/>
      <c r="N20" s="399">
        <v>2</v>
      </c>
      <c r="O20" s="425"/>
      <c r="P20" s="425"/>
      <c r="Q20" s="426"/>
      <c r="R20" s="279">
        <f t="shared" si="0"/>
        <v>14</v>
      </c>
      <c r="S20" s="198">
        <f t="shared" si="7"/>
        <v>28</v>
      </c>
      <c r="T20" s="199">
        <f t="shared" si="8"/>
        <v>42</v>
      </c>
      <c r="U20" s="421">
        <f t="shared" si="9"/>
        <v>108</v>
      </c>
      <c r="V20" s="422">
        <f t="shared" si="10"/>
        <v>0</v>
      </c>
      <c r="W20" s="423"/>
      <c r="X20" s="137">
        <f t="shared" si="11"/>
        <v>6</v>
      </c>
      <c r="Y20" s="148">
        <f t="shared" si="1"/>
        <v>0</v>
      </c>
      <c r="Z20" s="148">
        <f t="shared" si="2"/>
        <v>1</v>
      </c>
      <c r="AA20" s="148">
        <f t="shared" si="3"/>
        <v>0</v>
      </c>
      <c r="AB20" s="148">
        <f t="shared" si="12"/>
        <v>0</v>
      </c>
      <c r="AC20" s="148">
        <f t="shared" si="4"/>
        <v>0</v>
      </c>
      <c r="AD20" s="148">
        <f t="shared" si="13"/>
        <v>2</v>
      </c>
      <c r="AE20" s="148">
        <f t="shared" si="14"/>
        <v>0</v>
      </c>
      <c r="AF20" s="148">
        <f t="shared" si="15"/>
        <v>0</v>
      </c>
      <c r="AG20" s="148">
        <f t="shared" si="5"/>
        <v>0</v>
      </c>
      <c r="AH20" s="148">
        <f t="shared" si="16"/>
        <v>14</v>
      </c>
      <c r="AI20" s="148">
        <f t="shared" si="17"/>
        <v>28</v>
      </c>
      <c r="AJ20" s="148">
        <f t="shared" si="18"/>
        <v>42</v>
      </c>
      <c r="AK20" s="148">
        <f t="shared" si="19"/>
        <v>108</v>
      </c>
      <c r="AL20" s="148">
        <f t="shared" si="19"/>
        <v>0</v>
      </c>
      <c r="AM20" s="148"/>
      <c r="AN20" s="148">
        <f t="shared" si="6"/>
        <v>1</v>
      </c>
      <c r="AO20" s="148">
        <f t="shared" si="20"/>
        <v>2</v>
      </c>
      <c r="AP20" s="148">
        <f>$AN20*IF($C20="F",$T20,0)</f>
        <v>0</v>
      </c>
      <c r="AQ20" s="148">
        <f>$AN20*IF($C20="C",$T20,0)</f>
        <v>0</v>
      </c>
      <c r="AR20" s="148">
        <f>$AN20*IF($C20="A",$T20,0)</f>
        <v>0</v>
      </c>
      <c r="AS20" s="148">
        <f>$AN20*IF($C20="S",$T20,0)</f>
        <v>42</v>
      </c>
      <c r="AT20" s="148"/>
      <c r="AU20" s="148"/>
      <c r="AV20" s="148"/>
      <c r="AW20" s="148"/>
      <c r="AX20" s="148"/>
      <c r="AY20" s="148"/>
      <c r="AZ20" s="148">
        <f t="shared" si="21"/>
        <v>0</v>
      </c>
      <c r="BA20" s="148">
        <f>IF(F20="DI",T20,0)</f>
        <v>42</v>
      </c>
      <c r="BB20" s="148">
        <f>IF(F20="DO",T20,0)</f>
        <v>0</v>
      </c>
      <c r="BC20" s="148">
        <f>IF(F20="DL",T20,0)</f>
        <v>0</v>
      </c>
      <c r="BD20" s="148"/>
      <c r="BE20" s="149"/>
    </row>
    <row r="21" spans="1:67" s="138" customFormat="1" ht="15" customHeight="1" thickBot="1" x14ac:dyDescent="0.25">
      <c r="A21" s="135"/>
      <c r="B21" s="139">
        <v>4</v>
      </c>
      <c r="C21" s="401" t="s">
        <v>5</v>
      </c>
      <c r="D21" s="402" t="s">
        <v>301</v>
      </c>
      <c r="E21" s="401" t="s">
        <v>302</v>
      </c>
      <c r="F21" s="401" t="s">
        <v>23</v>
      </c>
      <c r="G21" s="401">
        <v>3</v>
      </c>
      <c r="H21" s="401"/>
      <c r="I21" s="424"/>
      <c r="J21" s="403">
        <v>1</v>
      </c>
      <c r="K21" s="399"/>
      <c r="L21" s="399"/>
      <c r="M21" s="399"/>
      <c r="N21" s="399">
        <v>1</v>
      </c>
      <c r="O21" s="425"/>
      <c r="P21" s="425"/>
      <c r="Q21" s="426"/>
      <c r="R21" s="279">
        <f t="shared" si="0"/>
        <v>14</v>
      </c>
      <c r="S21" s="198">
        <f t="shared" ref="S21:S23" si="22">IF(AO21&lt;&gt;0,AO21*14,"")</f>
        <v>14</v>
      </c>
      <c r="T21" s="199">
        <f t="shared" ref="T21:T23" si="23">SUM(R21:S21)</f>
        <v>28</v>
      </c>
      <c r="U21" s="421">
        <f t="shared" si="9"/>
        <v>47</v>
      </c>
      <c r="V21" s="422">
        <f t="shared" si="10"/>
        <v>0</v>
      </c>
      <c r="W21" s="423"/>
      <c r="X21" s="137">
        <f t="shared" si="11"/>
        <v>3</v>
      </c>
      <c r="Y21" s="148">
        <f t="shared" si="1"/>
        <v>0</v>
      </c>
      <c r="Z21" s="148">
        <f t="shared" si="2"/>
        <v>1</v>
      </c>
      <c r="AA21" s="148">
        <f t="shared" si="3"/>
        <v>0</v>
      </c>
      <c r="AB21" s="148">
        <f t="shared" si="12"/>
        <v>0</v>
      </c>
      <c r="AC21" s="148">
        <f t="shared" si="4"/>
        <v>0</v>
      </c>
      <c r="AD21" s="148">
        <f t="shared" si="13"/>
        <v>1</v>
      </c>
      <c r="AE21" s="148">
        <f t="shared" si="14"/>
        <v>0</v>
      </c>
      <c r="AF21" s="148">
        <f t="shared" si="15"/>
        <v>0</v>
      </c>
      <c r="AG21" s="148">
        <f t="shared" si="5"/>
        <v>0</v>
      </c>
      <c r="AH21" s="148">
        <f t="shared" si="16"/>
        <v>14</v>
      </c>
      <c r="AI21" s="148">
        <f t="shared" si="17"/>
        <v>14</v>
      </c>
      <c r="AJ21" s="148">
        <f t="shared" si="18"/>
        <v>28</v>
      </c>
      <c r="AK21" s="148">
        <f t="shared" si="19"/>
        <v>47</v>
      </c>
      <c r="AL21" s="148">
        <f t="shared" si="19"/>
        <v>0</v>
      </c>
      <c r="AM21" s="148"/>
      <c r="AN21" s="148">
        <f t="shared" si="6"/>
        <v>1</v>
      </c>
      <c r="AO21" s="148">
        <f t="shared" si="20"/>
        <v>1</v>
      </c>
      <c r="AP21" s="148">
        <f>$AN21*IF($C21="F",$T21,0)</f>
        <v>0</v>
      </c>
      <c r="AQ21" s="148">
        <f>$AN21*IF($C21="C",$T21,0)</f>
        <v>0</v>
      </c>
      <c r="AR21" s="148">
        <f>$AN21*IF($C21="A",$T21,0)</f>
        <v>0</v>
      </c>
      <c r="AS21" s="148">
        <f>$AN21*IF($C21="S",$T21,0)</f>
        <v>28</v>
      </c>
      <c r="AT21" s="148"/>
      <c r="AU21" s="148"/>
      <c r="AV21" s="148"/>
      <c r="AW21" s="148"/>
      <c r="AX21" s="148"/>
      <c r="AY21" s="148"/>
      <c r="AZ21" s="148">
        <f t="shared" si="21"/>
        <v>0</v>
      </c>
      <c r="BA21" s="148">
        <f>IF(F21="DI",T21,0)</f>
        <v>28</v>
      </c>
      <c r="BB21" s="148">
        <f>IF(F21="DO",T21,0)</f>
        <v>0</v>
      </c>
      <c r="BC21" s="148">
        <f>IF(F21="DL",T21,0)</f>
        <v>0</v>
      </c>
      <c r="BD21" s="148"/>
      <c r="BE21" s="149"/>
    </row>
    <row r="22" spans="1:67" s="138" customFormat="1" ht="15" customHeight="1" x14ac:dyDescent="0.2">
      <c r="A22" s="135"/>
      <c r="B22" s="207">
        <v>5</v>
      </c>
      <c r="C22" s="401" t="s">
        <v>5</v>
      </c>
      <c r="D22" s="402" t="s">
        <v>303</v>
      </c>
      <c r="E22" s="401" t="s">
        <v>304</v>
      </c>
      <c r="F22" s="401" t="s">
        <v>23</v>
      </c>
      <c r="G22" s="401">
        <v>2</v>
      </c>
      <c r="H22" s="401"/>
      <c r="I22" s="424"/>
      <c r="J22" s="403">
        <v>1</v>
      </c>
      <c r="K22" s="399"/>
      <c r="L22" s="399"/>
      <c r="M22" s="399"/>
      <c r="N22" s="399"/>
      <c r="O22" s="425"/>
      <c r="P22" s="425"/>
      <c r="Q22" s="426"/>
      <c r="R22" s="279">
        <f t="shared" si="0"/>
        <v>14</v>
      </c>
      <c r="S22" s="198" t="str">
        <f t="shared" si="22"/>
        <v/>
      </c>
      <c r="T22" s="199">
        <f t="shared" si="23"/>
        <v>14</v>
      </c>
      <c r="U22" s="421">
        <f t="shared" si="9"/>
        <v>36</v>
      </c>
      <c r="V22" s="422">
        <f t="shared" si="10"/>
        <v>0</v>
      </c>
      <c r="W22" s="423"/>
      <c r="X22" s="137">
        <f t="shared" si="11"/>
        <v>2</v>
      </c>
      <c r="Y22" s="148">
        <f t="shared" si="1"/>
        <v>0</v>
      </c>
      <c r="Z22" s="148">
        <f t="shared" si="2"/>
        <v>1</v>
      </c>
      <c r="AA22" s="148">
        <f t="shared" si="3"/>
        <v>0</v>
      </c>
      <c r="AB22" s="148">
        <f t="shared" si="12"/>
        <v>0</v>
      </c>
      <c r="AC22" s="148">
        <f t="shared" si="4"/>
        <v>0</v>
      </c>
      <c r="AD22" s="148">
        <f t="shared" si="13"/>
        <v>0</v>
      </c>
      <c r="AE22" s="148">
        <f t="shared" si="14"/>
        <v>0</v>
      </c>
      <c r="AF22" s="148">
        <f t="shared" si="15"/>
        <v>0</v>
      </c>
      <c r="AG22" s="148">
        <f t="shared" si="5"/>
        <v>0</v>
      </c>
      <c r="AH22" s="148">
        <f t="shared" si="16"/>
        <v>14</v>
      </c>
      <c r="AI22" s="148" t="str">
        <f t="shared" si="17"/>
        <v/>
      </c>
      <c r="AJ22" s="148">
        <f t="shared" si="18"/>
        <v>14</v>
      </c>
      <c r="AK22" s="148">
        <f t="shared" si="19"/>
        <v>36</v>
      </c>
      <c r="AL22" s="148">
        <f t="shared" si="19"/>
        <v>0</v>
      </c>
      <c r="AM22" s="148"/>
      <c r="AN22" s="148">
        <f t="shared" si="6"/>
        <v>1</v>
      </c>
      <c r="AO22" s="148">
        <f t="shared" si="20"/>
        <v>0</v>
      </c>
      <c r="AP22" s="148">
        <f t="shared" ref="AP22:AP23" si="24">$AN22*IF($C22="F",$T22,0)</f>
        <v>0</v>
      </c>
      <c r="AQ22" s="148">
        <f t="shared" ref="AQ22:AQ23" si="25">$AN22*IF($C22="C",$T22,0)</f>
        <v>0</v>
      </c>
      <c r="AR22" s="148">
        <f t="shared" ref="AR22:AR23" si="26">$AN22*IF($C22="A",$T22,0)</f>
        <v>0</v>
      </c>
      <c r="AS22" s="148">
        <f t="shared" ref="AS22:AS23" si="27">$AN22*IF($C22="S",$T22,0)</f>
        <v>14</v>
      </c>
      <c r="AT22" s="148"/>
      <c r="AU22" s="148"/>
      <c r="AV22" s="148"/>
      <c r="AW22" s="148"/>
      <c r="AX22" s="148"/>
      <c r="AY22" s="148"/>
      <c r="AZ22" s="148">
        <f t="shared" si="21"/>
        <v>0</v>
      </c>
      <c r="BA22" s="148">
        <f t="shared" ref="BA22:BA23" si="28">IF(F22="DI",T22,0)</f>
        <v>14</v>
      </c>
      <c r="BB22" s="148">
        <f t="shared" ref="BB22:BB23" si="29">IF(F22="DO",T22,0)</f>
        <v>0</v>
      </c>
      <c r="BC22" s="148">
        <f t="shared" ref="BC22:BC23" si="30">IF(F22="DL",T22,0)</f>
        <v>0</v>
      </c>
      <c r="BD22" s="148"/>
      <c r="BE22" s="149"/>
    </row>
    <row r="23" spans="1:67" s="138" customFormat="1" ht="15" customHeight="1" thickBot="1" x14ac:dyDescent="0.25">
      <c r="A23" s="135"/>
      <c r="B23" s="139">
        <v>6</v>
      </c>
      <c r="C23" s="401" t="s">
        <v>5</v>
      </c>
      <c r="D23" s="402" t="s">
        <v>305</v>
      </c>
      <c r="E23" s="401" t="s">
        <v>306</v>
      </c>
      <c r="F23" s="401" t="s">
        <v>23</v>
      </c>
      <c r="G23" s="401"/>
      <c r="H23" s="401">
        <v>4</v>
      </c>
      <c r="I23" s="424"/>
      <c r="J23" s="403"/>
      <c r="K23" s="399"/>
      <c r="L23" s="399"/>
      <c r="M23" s="399"/>
      <c r="N23" s="399"/>
      <c r="O23" s="425">
        <v>2</v>
      </c>
      <c r="P23" s="425"/>
      <c r="Q23" s="426"/>
      <c r="R23" s="279"/>
      <c r="S23" s="198">
        <f t="shared" si="22"/>
        <v>28</v>
      </c>
      <c r="T23" s="199">
        <f t="shared" si="23"/>
        <v>28</v>
      </c>
      <c r="U23" s="421">
        <f t="shared" si="9"/>
        <v>72</v>
      </c>
      <c r="V23" s="422">
        <f t="shared" si="10"/>
        <v>0</v>
      </c>
      <c r="W23" s="423"/>
      <c r="X23" s="137">
        <f t="shared" si="11"/>
        <v>0</v>
      </c>
      <c r="Y23" s="148">
        <f t="shared" si="1"/>
        <v>4</v>
      </c>
      <c r="Z23" s="148">
        <f t="shared" si="2"/>
        <v>0</v>
      </c>
      <c r="AA23" s="148">
        <f t="shared" si="3"/>
        <v>0</v>
      </c>
      <c r="AB23" s="148">
        <f t="shared" si="12"/>
        <v>0</v>
      </c>
      <c r="AC23" s="148">
        <f t="shared" si="4"/>
        <v>0</v>
      </c>
      <c r="AD23" s="148">
        <f t="shared" si="13"/>
        <v>0</v>
      </c>
      <c r="AE23" s="148">
        <f t="shared" si="14"/>
        <v>2</v>
      </c>
      <c r="AF23" s="148">
        <f t="shared" si="15"/>
        <v>0</v>
      </c>
      <c r="AG23" s="148">
        <f t="shared" si="5"/>
        <v>0</v>
      </c>
      <c r="AH23" s="148">
        <f t="shared" si="16"/>
        <v>0</v>
      </c>
      <c r="AI23" s="148">
        <f t="shared" si="17"/>
        <v>28</v>
      </c>
      <c r="AJ23" s="148">
        <f t="shared" si="18"/>
        <v>28</v>
      </c>
      <c r="AK23" s="148">
        <f t="shared" si="19"/>
        <v>72</v>
      </c>
      <c r="AL23" s="148">
        <f t="shared" si="19"/>
        <v>0</v>
      </c>
      <c r="AM23" s="148"/>
      <c r="AN23" s="148">
        <f t="shared" si="6"/>
        <v>1</v>
      </c>
      <c r="AO23" s="148">
        <f t="shared" si="20"/>
        <v>2</v>
      </c>
      <c r="AP23" s="148">
        <f t="shared" si="24"/>
        <v>0</v>
      </c>
      <c r="AQ23" s="148">
        <f t="shared" si="25"/>
        <v>0</v>
      </c>
      <c r="AR23" s="148">
        <f t="shared" si="26"/>
        <v>0</v>
      </c>
      <c r="AS23" s="148">
        <f t="shared" si="27"/>
        <v>28</v>
      </c>
      <c r="AT23" s="148"/>
      <c r="AU23" s="148"/>
      <c r="AV23" s="148"/>
      <c r="AW23" s="148"/>
      <c r="AX23" s="148"/>
      <c r="AY23" s="148"/>
      <c r="AZ23" s="148">
        <f t="shared" si="21"/>
        <v>0</v>
      </c>
      <c r="BA23" s="148">
        <f t="shared" si="28"/>
        <v>28</v>
      </c>
      <c r="BB23" s="148">
        <f t="shared" si="29"/>
        <v>0</v>
      </c>
      <c r="BC23" s="148">
        <f t="shared" si="30"/>
        <v>0</v>
      </c>
      <c r="BD23" s="148"/>
      <c r="BE23" s="149"/>
    </row>
    <row r="24" spans="1:67" s="138" customFormat="1" ht="15" customHeight="1" x14ac:dyDescent="0.2">
      <c r="A24" s="135"/>
      <c r="B24" s="207">
        <v>7</v>
      </c>
      <c r="C24" s="401" t="s">
        <v>5</v>
      </c>
      <c r="D24" s="412" t="s">
        <v>307</v>
      </c>
      <c r="E24" s="401" t="s">
        <v>308</v>
      </c>
      <c r="F24" s="401" t="s">
        <v>23</v>
      </c>
      <c r="G24" s="401"/>
      <c r="H24" s="401">
        <v>7</v>
      </c>
      <c r="I24" s="424"/>
      <c r="J24" s="403"/>
      <c r="K24" s="399"/>
      <c r="L24" s="399"/>
      <c r="M24" s="399"/>
      <c r="N24" s="399"/>
      <c r="O24" s="425"/>
      <c r="P24" s="425"/>
      <c r="Q24" s="426">
        <v>12</v>
      </c>
      <c r="R24" s="279" t="str">
        <f t="shared" si="0"/>
        <v/>
      </c>
      <c r="S24" s="198" t="str">
        <f t="shared" si="7"/>
        <v/>
      </c>
      <c r="T24" s="199">
        <f t="shared" si="8"/>
        <v>0</v>
      </c>
      <c r="U24" s="421">
        <f t="shared" si="9"/>
        <v>7</v>
      </c>
      <c r="V24" s="422">
        <f t="shared" si="10"/>
        <v>168</v>
      </c>
      <c r="W24" s="423"/>
      <c r="X24" s="137">
        <f t="shared" si="11"/>
        <v>0</v>
      </c>
      <c r="Y24" s="148">
        <f t="shared" si="1"/>
        <v>7</v>
      </c>
      <c r="Z24" s="148">
        <f t="shared" si="2"/>
        <v>0</v>
      </c>
      <c r="AA24" s="148">
        <f t="shared" si="3"/>
        <v>0</v>
      </c>
      <c r="AB24" s="148">
        <f t="shared" si="12"/>
        <v>0</v>
      </c>
      <c r="AC24" s="148">
        <f t="shared" si="4"/>
        <v>0</v>
      </c>
      <c r="AD24" s="148">
        <f t="shared" si="13"/>
        <v>0</v>
      </c>
      <c r="AE24" s="148">
        <f t="shared" si="14"/>
        <v>0</v>
      </c>
      <c r="AF24" s="148">
        <f t="shared" si="15"/>
        <v>0</v>
      </c>
      <c r="AG24" s="148">
        <f t="shared" si="5"/>
        <v>12</v>
      </c>
      <c r="AH24" s="148" t="str">
        <f t="shared" si="16"/>
        <v/>
      </c>
      <c r="AI24" s="148" t="str">
        <f t="shared" si="17"/>
        <v/>
      </c>
      <c r="AJ24" s="148">
        <f t="shared" si="18"/>
        <v>0</v>
      </c>
      <c r="AK24" s="148">
        <f t="shared" si="19"/>
        <v>7</v>
      </c>
      <c r="AL24" s="148">
        <f t="shared" si="19"/>
        <v>168</v>
      </c>
      <c r="AM24" s="148"/>
      <c r="AN24" s="148">
        <f t="shared" si="6"/>
        <v>1</v>
      </c>
      <c r="AO24" s="148">
        <f t="shared" si="20"/>
        <v>0</v>
      </c>
      <c r="AP24" s="148">
        <f>$AN24*IF($C24="F",$T24,0)</f>
        <v>0</v>
      </c>
      <c r="AQ24" s="148">
        <f>$AN24*IF($C24="C",$T24,0)</f>
        <v>0</v>
      </c>
      <c r="AR24" s="148">
        <f>$AN24*IF($C24="A",$T24,0)</f>
        <v>0</v>
      </c>
      <c r="AS24" s="148">
        <f>$AN24*IF($C24="S",$T24,0)</f>
        <v>0</v>
      </c>
      <c r="AT24" s="148"/>
      <c r="AU24" s="148"/>
      <c r="AV24" s="148"/>
      <c r="AW24" s="148"/>
      <c r="AX24" s="148"/>
      <c r="AY24" s="148"/>
      <c r="AZ24" s="148">
        <f t="shared" si="21"/>
        <v>0</v>
      </c>
      <c r="BA24" s="148">
        <f>IF(F24="DI",T24,0)</f>
        <v>0</v>
      </c>
      <c r="BB24" s="148">
        <f>IF(F24="DO",T24,0)</f>
        <v>0</v>
      </c>
      <c r="BC24" s="148">
        <f>IF(F24="DL",T24,0)</f>
        <v>0</v>
      </c>
      <c r="BD24" s="148"/>
      <c r="BE24" s="149"/>
    </row>
    <row r="25" spans="1:67" s="138" customFormat="1" ht="15" customHeight="1" thickBot="1" x14ac:dyDescent="0.25">
      <c r="A25" s="135"/>
      <c r="B25" s="139">
        <v>8</v>
      </c>
      <c r="C25" s="200" t="s">
        <v>4</v>
      </c>
      <c r="D25" s="413" t="s">
        <v>33</v>
      </c>
      <c r="E25" s="200" t="s">
        <v>309</v>
      </c>
      <c r="F25" s="200" t="s">
        <v>25</v>
      </c>
      <c r="G25" s="200">
        <v>3</v>
      </c>
      <c r="H25" s="401"/>
      <c r="I25" s="424"/>
      <c r="J25" s="435"/>
      <c r="K25" s="436">
        <v>2</v>
      </c>
      <c r="L25" s="436"/>
      <c r="M25" s="399"/>
      <c r="N25" s="399"/>
      <c r="O25" s="425"/>
      <c r="P25" s="425"/>
      <c r="Q25" s="426"/>
      <c r="R25" s="279"/>
      <c r="S25" s="198"/>
      <c r="T25" s="199"/>
      <c r="U25" s="421"/>
      <c r="V25" s="422"/>
      <c r="W25" s="423"/>
      <c r="X25" s="137">
        <f t="shared" si="11"/>
        <v>0</v>
      </c>
      <c r="Y25" s="148">
        <f t="shared" si="1"/>
        <v>0</v>
      </c>
      <c r="Z25" s="148">
        <f t="shared" si="2"/>
        <v>0</v>
      </c>
      <c r="AA25" s="148">
        <f t="shared" si="3"/>
        <v>0</v>
      </c>
      <c r="AB25" s="148">
        <f t="shared" si="12"/>
        <v>0</v>
      </c>
      <c r="AC25" s="148">
        <f t="shared" si="4"/>
        <v>0</v>
      </c>
      <c r="AD25" s="148">
        <f t="shared" si="13"/>
        <v>0</v>
      </c>
      <c r="AE25" s="148">
        <f t="shared" si="14"/>
        <v>0</v>
      </c>
      <c r="AF25" s="148">
        <f t="shared" si="15"/>
        <v>0</v>
      </c>
      <c r="AG25" s="148">
        <f t="shared" si="5"/>
        <v>0</v>
      </c>
      <c r="AH25" s="148">
        <f t="shared" si="16"/>
        <v>0</v>
      </c>
      <c r="AI25" s="148">
        <f t="shared" si="17"/>
        <v>0</v>
      </c>
      <c r="AJ25" s="148">
        <f t="shared" si="18"/>
        <v>0</v>
      </c>
      <c r="AK25" s="148">
        <f t="shared" si="19"/>
        <v>0</v>
      </c>
      <c r="AL25" s="148">
        <f t="shared" si="19"/>
        <v>0</v>
      </c>
      <c r="AM25" s="148"/>
      <c r="AN25" s="148">
        <f t="shared" si="6"/>
        <v>0</v>
      </c>
      <c r="AO25" s="148">
        <f t="shared" si="20"/>
        <v>2</v>
      </c>
      <c r="AP25" s="148">
        <f>$AN25*IF($C25="F",$T25,0)</f>
        <v>0</v>
      </c>
      <c r="AQ25" s="148">
        <f>$AN25*IF($C25="C",$T25,0)</f>
        <v>0</v>
      </c>
      <c r="AR25" s="148">
        <f>$AN25*IF($C25="A",$T25,0)</f>
        <v>0</v>
      </c>
      <c r="AS25" s="148">
        <f>$AN25*IF($C25="S",$T25,0)</f>
        <v>0</v>
      </c>
      <c r="AT25" s="148"/>
      <c r="AU25" s="148"/>
      <c r="AV25" s="148"/>
      <c r="AW25" s="148"/>
      <c r="AX25" s="148"/>
      <c r="AY25" s="148"/>
      <c r="AZ25" s="148">
        <f t="shared" si="21"/>
        <v>0</v>
      </c>
      <c r="BA25" s="148">
        <f>IF(F25="DI",T25,0)</f>
        <v>0</v>
      </c>
      <c r="BB25" s="148">
        <f>IF(F25="DO",T25,0)</f>
        <v>0</v>
      </c>
      <c r="BC25" s="148">
        <f>IF(F25="DL",T25,0)</f>
        <v>0</v>
      </c>
      <c r="BD25" s="148"/>
      <c r="BE25" s="149"/>
    </row>
    <row r="26" spans="1:67" s="138" customFormat="1" ht="20.25" customHeight="1" x14ac:dyDescent="0.2">
      <c r="A26" s="135"/>
      <c r="B26" s="207">
        <v>9</v>
      </c>
      <c r="C26" s="414" t="s">
        <v>4</v>
      </c>
      <c r="D26" s="415" t="s">
        <v>310</v>
      </c>
      <c r="E26" s="200" t="s">
        <v>311</v>
      </c>
      <c r="F26" s="200" t="s">
        <v>25</v>
      </c>
      <c r="G26" s="414">
        <v>5</v>
      </c>
      <c r="H26" s="401"/>
      <c r="I26" s="424"/>
      <c r="J26" s="437">
        <v>2</v>
      </c>
      <c r="K26" s="438">
        <v>1</v>
      </c>
      <c r="L26" s="438"/>
      <c r="M26" s="427"/>
      <c r="N26" s="427"/>
      <c r="O26" s="428"/>
      <c r="P26" s="428"/>
      <c r="Q26" s="429"/>
      <c r="R26" s="279">
        <f t="shared" si="0"/>
        <v>28</v>
      </c>
      <c r="S26" s="198"/>
      <c r="T26" s="199">
        <f t="shared" ref="T26:T27" si="31">SUM(R26:S26)</f>
        <v>28</v>
      </c>
      <c r="U26" s="421">
        <f t="shared" si="9"/>
        <v>97</v>
      </c>
      <c r="V26" s="422">
        <f t="shared" si="10"/>
        <v>0</v>
      </c>
      <c r="W26" s="423"/>
      <c r="X26" s="137">
        <f t="shared" si="11"/>
        <v>0</v>
      </c>
      <c r="Y26" s="148">
        <f t="shared" si="1"/>
        <v>0</v>
      </c>
      <c r="Z26" s="148">
        <f t="shared" si="2"/>
        <v>0</v>
      </c>
      <c r="AA26" s="148">
        <f t="shared" si="3"/>
        <v>0</v>
      </c>
      <c r="AB26" s="148">
        <f t="shared" si="12"/>
        <v>0</v>
      </c>
      <c r="AC26" s="148">
        <f t="shared" si="4"/>
        <v>0</v>
      </c>
      <c r="AD26" s="148">
        <f t="shared" si="13"/>
        <v>0</v>
      </c>
      <c r="AE26" s="148">
        <f t="shared" si="14"/>
        <v>0</v>
      </c>
      <c r="AF26" s="148">
        <f t="shared" si="15"/>
        <v>0</v>
      </c>
      <c r="AG26" s="148">
        <f t="shared" si="5"/>
        <v>0</v>
      </c>
      <c r="AH26" s="148">
        <f t="shared" si="16"/>
        <v>0</v>
      </c>
      <c r="AI26" s="148">
        <f t="shared" si="17"/>
        <v>0</v>
      </c>
      <c r="AJ26" s="148">
        <f t="shared" ref="AJ26:AJ27" si="32">IF($F26="DL",0,T26)</f>
        <v>0</v>
      </c>
      <c r="AK26" s="148">
        <f t="shared" ref="AK26:AK27" si="33">IF($F26="DL",0,U26)</f>
        <v>0</v>
      </c>
      <c r="AL26" s="148">
        <f t="shared" ref="AL26:AL27" si="34">IF($F26="DL",0,V26)</f>
        <v>0</v>
      </c>
      <c r="AM26" s="148"/>
      <c r="AN26" s="148">
        <f t="shared" si="6"/>
        <v>0</v>
      </c>
      <c r="AO26" s="148">
        <f t="shared" si="20"/>
        <v>1</v>
      </c>
      <c r="AP26" s="148">
        <f>$AN26*IF($C26="F",$T26,0)</f>
        <v>0</v>
      </c>
      <c r="AQ26" s="148">
        <f>$AN26*IF($C26="C",$T26,0)</f>
        <v>0</v>
      </c>
      <c r="AR26" s="148">
        <f>$AN26*IF($C26="A",$T26,0)</f>
        <v>0</v>
      </c>
      <c r="AS26" s="148">
        <f>$AN26*IF($C26="S",$T26,0)</f>
        <v>0</v>
      </c>
      <c r="AT26" s="148"/>
      <c r="AU26" s="148"/>
      <c r="AV26" s="148"/>
      <c r="AW26" s="148"/>
      <c r="AX26" s="148"/>
      <c r="AY26" s="148"/>
      <c r="AZ26" s="148">
        <f t="shared" si="21"/>
        <v>0</v>
      </c>
      <c r="BA26" s="148">
        <f>IF(F26="DI",T26,0)</f>
        <v>0</v>
      </c>
      <c r="BB26" s="148">
        <f>IF(F26="DO",T26,0)</f>
        <v>0</v>
      </c>
      <c r="BC26" s="148">
        <f>IF(F26="DL",T26,0)</f>
        <v>28</v>
      </c>
      <c r="BD26" s="148"/>
      <c r="BE26" s="149"/>
    </row>
    <row r="27" spans="1:67" s="138" customFormat="1" ht="15" customHeight="1" thickBot="1" x14ac:dyDescent="0.25">
      <c r="A27" s="135"/>
      <c r="B27" s="139">
        <v>10</v>
      </c>
      <c r="C27" s="405" t="s">
        <v>4</v>
      </c>
      <c r="D27" s="406" t="s">
        <v>211</v>
      </c>
      <c r="E27" s="406" t="s">
        <v>312</v>
      </c>
      <c r="F27" s="405" t="s">
        <v>25</v>
      </c>
      <c r="G27" s="405">
        <v>6</v>
      </c>
      <c r="H27" s="430"/>
      <c r="I27" s="431"/>
      <c r="J27" s="439">
        <v>1</v>
      </c>
      <c r="K27" s="440">
        <v>2</v>
      </c>
      <c r="L27" s="440"/>
      <c r="M27" s="432"/>
      <c r="N27" s="432"/>
      <c r="O27" s="433"/>
      <c r="P27" s="433"/>
      <c r="Q27" s="434"/>
      <c r="R27" s="280">
        <f t="shared" si="0"/>
        <v>14</v>
      </c>
      <c r="S27" s="206">
        <f t="shared" si="7"/>
        <v>28</v>
      </c>
      <c r="T27" s="205">
        <f t="shared" si="31"/>
        <v>42</v>
      </c>
      <c r="U27" s="421">
        <f t="shared" si="9"/>
        <v>108</v>
      </c>
      <c r="V27" s="422">
        <f t="shared" si="10"/>
        <v>0</v>
      </c>
      <c r="W27" s="423"/>
      <c r="X27" s="137">
        <f t="shared" si="11"/>
        <v>0</v>
      </c>
      <c r="Y27" s="148">
        <f t="shared" si="1"/>
        <v>0</v>
      </c>
      <c r="Z27" s="148">
        <f t="shared" si="2"/>
        <v>0</v>
      </c>
      <c r="AA27" s="148">
        <f t="shared" si="3"/>
        <v>0</v>
      </c>
      <c r="AB27" s="148">
        <f t="shared" si="12"/>
        <v>0</v>
      </c>
      <c r="AC27" s="148">
        <f t="shared" si="4"/>
        <v>0</v>
      </c>
      <c r="AD27" s="148">
        <f t="shared" si="13"/>
        <v>0</v>
      </c>
      <c r="AE27" s="148">
        <f t="shared" si="14"/>
        <v>0</v>
      </c>
      <c r="AF27" s="148">
        <f t="shared" si="15"/>
        <v>0</v>
      </c>
      <c r="AG27" s="148">
        <f t="shared" si="5"/>
        <v>0</v>
      </c>
      <c r="AH27" s="148">
        <f t="shared" si="16"/>
        <v>0</v>
      </c>
      <c r="AI27" s="148">
        <f t="shared" si="17"/>
        <v>0</v>
      </c>
      <c r="AJ27" s="148">
        <f t="shared" si="32"/>
        <v>0</v>
      </c>
      <c r="AK27" s="148">
        <f t="shared" si="33"/>
        <v>0</v>
      </c>
      <c r="AL27" s="148">
        <f t="shared" si="34"/>
        <v>0</v>
      </c>
      <c r="AM27" s="148"/>
      <c r="AN27" s="148">
        <f t="shared" si="6"/>
        <v>0</v>
      </c>
      <c r="AO27" s="148">
        <f t="shared" si="20"/>
        <v>2</v>
      </c>
      <c r="AP27" s="148">
        <f>$AN27*IF($C27="F",$T27,0)</f>
        <v>0</v>
      </c>
      <c r="AQ27" s="148">
        <f>$AN27*IF($C27="C",$T27,0)</f>
        <v>0</v>
      </c>
      <c r="AR27" s="148">
        <f>$AN27*IF($C27="A",$T27,0)</f>
        <v>0</v>
      </c>
      <c r="AS27" s="148">
        <f>$AN27*IF($C27="S",$T27,0)</f>
        <v>0</v>
      </c>
      <c r="AT27" s="148"/>
      <c r="AU27" s="148"/>
      <c r="AV27" s="148"/>
      <c r="AW27" s="148"/>
      <c r="AX27" s="148"/>
      <c r="AY27" s="148"/>
      <c r="AZ27" s="148">
        <f t="shared" si="21"/>
        <v>0</v>
      </c>
      <c r="BA27" s="148">
        <f>IF(F27="DI",T27,0)</f>
        <v>0</v>
      </c>
      <c r="BB27" s="148">
        <f>IF(F27="DO",T27,0)</f>
        <v>0</v>
      </c>
      <c r="BC27" s="148">
        <f>IF(F27="DL",T27,0)</f>
        <v>42</v>
      </c>
      <c r="BD27" s="148"/>
      <c r="BE27" s="149"/>
    </row>
    <row r="28" spans="1:67" ht="15" customHeight="1" thickBot="1" x14ac:dyDescent="0.25">
      <c r="B28" s="511" t="s">
        <v>71</v>
      </c>
      <c r="C28" s="512"/>
      <c r="D28" s="512"/>
      <c r="E28" s="512"/>
      <c r="F28" s="513"/>
      <c r="G28" s="474">
        <f>SUM(X28:Y28)</f>
        <v>30</v>
      </c>
      <c r="H28" s="552"/>
      <c r="I28" s="362" t="s">
        <v>218</v>
      </c>
      <c r="J28" s="194">
        <f>SUM(Z18:Z27)</f>
        <v>6</v>
      </c>
      <c r="K28" s="296">
        <f>SUM(AA18:AA27)</f>
        <v>0</v>
      </c>
      <c r="L28" s="296">
        <f>AA28</f>
        <v>0</v>
      </c>
      <c r="M28" s="296">
        <f>SUM(AC18:AC27)</f>
        <v>0</v>
      </c>
      <c r="N28" s="296">
        <f t="shared" ref="N28:V28" si="35">AD28</f>
        <v>6</v>
      </c>
      <c r="O28" s="386">
        <f t="shared" si="35"/>
        <v>2</v>
      </c>
      <c r="P28" s="386">
        <f t="shared" si="35"/>
        <v>0</v>
      </c>
      <c r="Q28" s="297">
        <f t="shared" si="35"/>
        <v>12</v>
      </c>
      <c r="R28" s="301">
        <f t="shared" si="35"/>
        <v>84</v>
      </c>
      <c r="S28" s="302">
        <f t="shared" si="35"/>
        <v>112</v>
      </c>
      <c r="T28" s="195">
        <f t="shared" si="35"/>
        <v>196</v>
      </c>
      <c r="U28" s="195">
        <f t="shared" si="35"/>
        <v>386</v>
      </c>
      <c r="V28" s="195">
        <f t="shared" si="35"/>
        <v>168</v>
      </c>
      <c r="W28" s="499"/>
      <c r="X28" s="73">
        <f t="shared" ref="X28:AL28" si="36">SUM(X18:X27)</f>
        <v>19</v>
      </c>
      <c r="Y28" s="163">
        <f t="shared" si="36"/>
        <v>11</v>
      </c>
      <c r="Z28" s="163">
        <f t="shared" si="36"/>
        <v>6</v>
      </c>
      <c r="AA28" s="163">
        <f t="shared" si="36"/>
        <v>0</v>
      </c>
      <c r="AB28" s="163">
        <f t="shared" si="36"/>
        <v>0</v>
      </c>
      <c r="AC28" s="163">
        <f t="shared" si="36"/>
        <v>0</v>
      </c>
      <c r="AD28" s="163">
        <f t="shared" si="36"/>
        <v>6</v>
      </c>
      <c r="AE28" s="163">
        <f t="shared" si="36"/>
        <v>2</v>
      </c>
      <c r="AF28" s="163">
        <f t="shared" si="36"/>
        <v>0</v>
      </c>
      <c r="AG28" s="163">
        <f t="shared" si="36"/>
        <v>12</v>
      </c>
      <c r="AH28" s="163">
        <f t="shared" si="36"/>
        <v>84</v>
      </c>
      <c r="AI28" s="163">
        <f t="shared" si="36"/>
        <v>112</v>
      </c>
      <c r="AJ28" s="163">
        <f t="shared" si="36"/>
        <v>196</v>
      </c>
      <c r="AK28" s="163">
        <f t="shared" si="36"/>
        <v>386</v>
      </c>
      <c r="AL28" s="163">
        <f t="shared" si="36"/>
        <v>168</v>
      </c>
      <c r="AM28" s="163"/>
      <c r="AN28" s="163">
        <f t="shared" ref="AN28:AS28" si="37">SUM(AN18:AN27)</f>
        <v>7</v>
      </c>
      <c r="AO28" s="163">
        <f t="shared" si="37"/>
        <v>13</v>
      </c>
      <c r="AP28" s="163">
        <f t="shared" si="37"/>
        <v>0</v>
      </c>
      <c r="AQ28" s="163">
        <f t="shared" si="37"/>
        <v>0</v>
      </c>
      <c r="AR28" s="163">
        <f t="shared" si="37"/>
        <v>0</v>
      </c>
      <c r="AS28" s="163">
        <f t="shared" si="37"/>
        <v>196</v>
      </c>
      <c r="AT28" s="163"/>
      <c r="AU28" s="163"/>
      <c r="AV28" s="163"/>
      <c r="AW28" s="163"/>
      <c r="AX28" s="163"/>
      <c r="AY28" s="163"/>
      <c r="AZ28" s="163">
        <f>SUM(AZ18:AZ27)</f>
        <v>0</v>
      </c>
      <c r="BA28" s="163">
        <f>SUM(BA18:BA27)</f>
        <v>154</v>
      </c>
      <c r="BB28" s="163">
        <f>SUM(BB18:BB27)</f>
        <v>42</v>
      </c>
      <c r="BC28" s="163">
        <f>SUM(BC18:BC27)</f>
        <v>70</v>
      </c>
    </row>
    <row r="29" spans="1:67" ht="15" customHeight="1" thickBot="1" x14ac:dyDescent="0.25">
      <c r="B29" s="514"/>
      <c r="C29" s="515"/>
      <c r="D29" s="515"/>
      <c r="E29" s="515"/>
      <c r="F29" s="516"/>
      <c r="G29" s="476"/>
      <c r="H29" s="553"/>
      <c r="I29" s="357" t="s">
        <v>236</v>
      </c>
      <c r="J29" s="544">
        <f>SUM(J28:Q28)</f>
        <v>26</v>
      </c>
      <c r="K29" s="484"/>
      <c r="L29" s="484"/>
      <c r="M29" s="484"/>
      <c r="N29" s="484"/>
      <c r="O29" s="484"/>
      <c r="P29" s="484"/>
      <c r="Q29" s="485"/>
      <c r="R29" s="538">
        <f>SUM(R28:S28)</f>
        <v>196</v>
      </c>
      <c r="S29" s="539"/>
      <c r="T29" s="564">
        <f>T28+U28+V28</f>
        <v>750</v>
      </c>
      <c r="U29" s="565"/>
      <c r="V29" s="565"/>
      <c r="W29" s="500"/>
      <c r="AA29" s="163">
        <f>J29</f>
        <v>26</v>
      </c>
      <c r="AB29" s="163"/>
      <c r="AN29" s="148">
        <f t="shared" ref="AN29:AN35" si="38">IF(F29="DL",0,1)</f>
        <v>1</v>
      </c>
    </row>
    <row r="30" spans="1:67" ht="15" customHeight="1" thickBot="1" x14ac:dyDescent="0.25">
      <c r="B30" s="535" t="s">
        <v>214</v>
      </c>
      <c r="C30" s="536"/>
      <c r="D30" s="536"/>
      <c r="E30" s="536"/>
      <c r="F30" s="536"/>
      <c r="G30" s="536"/>
      <c r="H30" s="536"/>
      <c r="I30" s="536"/>
      <c r="J30" s="536"/>
      <c r="K30" s="536"/>
      <c r="L30" s="536"/>
      <c r="M30" s="536"/>
      <c r="N30" s="536"/>
      <c r="O30" s="536"/>
      <c r="P30" s="536"/>
      <c r="Q30" s="536"/>
      <c r="R30" s="536"/>
      <c r="S30" s="536"/>
      <c r="T30" s="536"/>
      <c r="U30" s="536"/>
      <c r="V30" s="536"/>
      <c r="W30" s="501"/>
      <c r="AN30" s="148">
        <f t="shared" si="38"/>
        <v>1</v>
      </c>
    </row>
    <row r="31" spans="1:67" s="138" customFormat="1" ht="15" customHeight="1" thickBot="1" x14ac:dyDescent="0.25">
      <c r="A31" s="135"/>
      <c r="B31" s="207">
        <v>1</v>
      </c>
      <c r="C31" s="404" t="s">
        <v>5</v>
      </c>
      <c r="D31" s="441" t="s">
        <v>313</v>
      </c>
      <c r="E31" s="404" t="s">
        <v>314</v>
      </c>
      <c r="F31" s="404" t="s">
        <v>23</v>
      </c>
      <c r="G31" s="404"/>
      <c r="H31" s="208">
        <v>10</v>
      </c>
      <c r="I31" s="208"/>
      <c r="J31" s="209"/>
      <c r="K31" s="209"/>
      <c r="L31" s="209"/>
      <c r="M31" s="209"/>
      <c r="N31" s="209"/>
      <c r="O31" s="209"/>
      <c r="P31" s="209"/>
      <c r="Q31" s="409">
        <v>12</v>
      </c>
      <c r="R31" s="210" t="str">
        <f>IF(J31&lt;&gt;"",J31*14,"")</f>
        <v/>
      </c>
      <c r="S31" s="211" t="str">
        <f>IF(AO31&lt;&gt;0,AO31*14,"")</f>
        <v/>
      </c>
      <c r="T31" s="210">
        <f>SUM(R31:S31)</f>
        <v>0</v>
      </c>
      <c r="U31" s="142">
        <f>(SUM(G31:H31)*25)-T31-V31</f>
        <v>82</v>
      </c>
      <c r="V31" s="201">
        <f>SUM(P31:Q31)*14</f>
        <v>168</v>
      </c>
      <c r="W31" s="136"/>
      <c r="X31" s="137">
        <f>IF(F31="DL",0,G31)</f>
        <v>0</v>
      </c>
      <c r="Y31" s="148">
        <f>IF(F31="DL",0,H31)</f>
        <v>10</v>
      </c>
      <c r="Z31" s="148">
        <f>IF(F31="DL",0,J31)</f>
        <v>0</v>
      </c>
      <c r="AA31" s="148">
        <f>IF(F31="DL",0,K31)</f>
        <v>0</v>
      </c>
      <c r="AB31" s="148">
        <f>IF(F31="DL",0,L31)</f>
        <v>0</v>
      </c>
      <c r="AC31" s="148">
        <f>IF(F31="DL",0,M31)</f>
        <v>0</v>
      </c>
      <c r="AD31" s="148">
        <f>IF(F31="DL",0,N31)</f>
        <v>0</v>
      </c>
      <c r="AE31" s="148">
        <f>IF(F31="DL",0,O31)</f>
        <v>0</v>
      </c>
      <c r="AF31" s="148">
        <f>IF($F$18="DL",0,P31)</f>
        <v>0</v>
      </c>
      <c r="AG31" s="148">
        <f t="shared" ref="AG31:AG37" si="39">IF($F$18="DL",0,Q31)</f>
        <v>12</v>
      </c>
      <c r="AH31" s="148" t="str">
        <f>IF($F31="DL",0,R31)</f>
        <v/>
      </c>
      <c r="AI31" s="148" t="str">
        <f>IF($F31="DL",0,S31)</f>
        <v/>
      </c>
      <c r="AJ31" s="148">
        <f>IF($F31="DL",0,T31)</f>
        <v>0</v>
      </c>
      <c r="AK31" s="148">
        <f>IF($F31="DL",0,U31)</f>
        <v>82</v>
      </c>
      <c r="AL31" s="148">
        <f>IF($F31="DL",0,V31)</f>
        <v>168</v>
      </c>
      <c r="AM31" s="148"/>
      <c r="AN31" s="148">
        <f t="shared" si="38"/>
        <v>1</v>
      </c>
      <c r="AO31" s="148">
        <f>SUM(K31:O31)</f>
        <v>0</v>
      </c>
      <c r="AP31" s="148">
        <f>$AN31*IF($C31="F",$T31,0)</f>
        <v>0</v>
      </c>
      <c r="AQ31" s="148">
        <f>$AN31*IF($C31="C",$T31,0)</f>
        <v>0</v>
      </c>
      <c r="AR31" s="148">
        <f t="shared" ref="AR31:AR36" si="40">$AN31*IF($C31="A",$T31,0)</f>
        <v>0</v>
      </c>
      <c r="AS31" s="148">
        <f>$AN31*IF($C31="S",$U31,0)</f>
        <v>82</v>
      </c>
      <c r="AT31" s="148"/>
      <c r="AU31" s="148"/>
      <c r="AV31" s="148"/>
      <c r="AW31" s="148"/>
      <c r="AX31" s="148"/>
      <c r="AY31" s="148"/>
      <c r="AZ31" s="148">
        <f>AN31*IF(W31&lt;&gt;"",T31,0)</f>
        <v>0</v>
      </c>
      <c r="BA31" s="148" t="str">
        <f>IF(F31="DI",S31,0)</f>
        <v/>
      </c>
      <c r="BB31" s="148">
        <f>IF(F31="DO",T31,0)</f>
        <v>0</v>
      </c>
      <c r="BC31" s="148">
        <f>IF(F31="DL",S31,0)</f>
        <v>0</v>
      </c>
      <c r="BD31" s="148"/>
      <c r="BE31" s="149"/>
    </row>
    <row r="32" spans="1:67" s="138" customFormat="1" ht="15" customHeight="1" thickBot="1" x14ac:dyDescent="0.25">
      <c r="A32" s="135"/>
      <c r="B32" s="139">
        <v>2</v>
      </c>
      <c r="C32" s="401" t="s">
        <v>5</v>
      </c>
      <c r="D32" s="402" t="s">
        <v>315</v>
      </c>
      <c r="E32" s="401" t="s">
        <v>316</v>
      </c>
      <c r="F32" s="401" t="s">
        <v>23</v>
      </c>
      <c r="G32" s="401"/>
      <c r="H32" s="200">
        <v>10</v>
      </c>
      <c r="I32" s="200"/>
      <c r="J32" s="140"/>
      <c r="K32" s="140"/>
      <c r="L32" s="140"/>
      <c r="M32" s="140"/>
      <c r="N32" s="140"/>
      <c r="O32" s="140"/>
      <c r="P32" s="140"/>
      <c r="Q32" s="399">
        <v>10</v>
      </c>
      <c r="R32" s="142" t="str">
        <f>IF(J32&lt;&gt;"",J32*14,"")</f>
        <v/>
      </c>
      <c r="S32" s="141" t="str">
        <f t="shared" ref="S32" si="41">IF(AO32&lt;&gt;0,AO32*14,"")</f>
        <v/>
      </c>
      <c r="T32" s="210">
        <f t="shared" ref="T32:T35" si="42">SUM(R32:S32)</f>
        <v>0</v>
      </c>
      <c r="U32" s="142">
        <f t="shared" ref="U32:U35" si="43">(SUM(G32:H32)*25)-T32-V32</f>
        <v>110</v>
      </c>
      <c r="V32" s="201">
        <f t="shared" ref="V32:V35" si="44">SUM(P32:Q32)*14</f>
        <v>140</v>
      </c>
      <c r="W32" s="136"/>
      <c r="X32" s="137">
        <f t="shared" ref="X32:X35" si="45">IF(F32="DL",0,G32)</f>
        <v>0</v>
      </c>
      <c r="Y32" s="148">
        <f>IF(F32="DL",0,H32)</f>
        <v>10</v>
      </c>
      <c r="Z32" s="148">
        <f>IF(F32="DL",0,J32)</f>
        <v>0</v>
      </c>
      <c r="AA32" s="148">
        <f>IF(F32="DL",0,K32)</f>
        <v>0</v>
      </c>
      <c r="AB32" s="148">
        <f t="shared" ref="AB32:AB35" si="46">IF(F32="DL",0,L32)</f>
        <v>0</v>
      </c>
      <c r="AC32" s="148">
        <f>IF(F32="DL",0,M32)</f>
        <v>0</v>
      </c>
      <c r="AD32" s="148">
        <f t="shared" ref="AD32:AD35" si="47">IF(F32="DL",0,N32)</f>
        <v>0</v>
      </c>
      <c r="AE32" s="148">
        <f t="shared" ref="AE32:AE35" si="48">IF(F32="DL",0,O32)</f>
        <v>0</v>
      </c>
      <c r="AF32" s="148">
        <f t="shared" ref="AF32:AF35" si="49">IF($F$18="DL",0,P32)</f>
        <v>0</v>
      </c>
      <c r="AG32" s="148">
        <f t="shared" si="39"/>
        <v>10</v>
      </c>
      <c r="AH32" s="148" t="str">
        <f t="shared" ref="AH32:AH35" si="50">IF($F32="DL",0,R32)</f>
        <v/>
      </c>
      <c r="AI32" s="148" t="str">
        <f t="shared" ref="AI32:AI35" si="51">IF($F32="DL",0,S32)</f>
        <v/>
      </c>
      <c r="AJ32" s="148">
        <f t="shared" ref="AJ32:AJ35" si="52">IF($F32="DL",0,T32)</f>
        <v>0</v>
      </c>
      <c r="AK32" s="148">
        <f t="shared" ref="AK32:AK35" si="53">IF($F32="DL",0,U32)</f>
        <v>110</v>
      </c>
      <c r="AL32" s="148">
        <f t="shared" ref="AL32:AL35" si="54">IF($F32="DL",0,V32)</f>
        <v>140</v>
      </c>
      <c r="AM32" s="148"/>
      <c r="AN32" s="148">
        <f t="shared" si="38"/>
        <v>1</v>
      </c>
      <c r="AO32" s="148">
        <f t="shared" ref="AO32:AO35" si="55">SUM(K32:O32)</f>
        <v>0</v>
      </c>
      <c r="AP32" s="148">
        <f>$AN32*IF($C32="F",$T32,0)</f>
        <v>0</v>
      </c>
      <c r="AQ32" s="148">
        <f>$AN32*IF($C32="C",$T32,0)</f>
        <v>0</v>
      </c>
      <c r="AR32" s="148">
        <f t="shared" si="40"/>
        <v>0</v>
      </c>
      <c r="AS32" s="148">
        <f>$AN32*IF($C32="S",$U32,0)</f>
        <v>110</v>
      </c>
      <c r="AT32" s="148"/>
      <c r="AU32" s="148"/>
      <c r="AV32" s="148"/>
      <c r="AW32" s="148"/>
      <c r="AX32" s="148"/>
      <c r="AY32" s="148"/>
      <c r="AZ32" s="148">
        <f t="shared" ref="AZ32:AZ35" si="56">AN32*IF(W32&lt;&gt;"",T32,0)</f>
        <v>0</v>
      </c>
      <c r="BA32" s="148" t="str">
        <f>IF(F32="DI",S32,0)</f>
        <v/>
      </c>
      <c r="BB32" s="148">
        <f>IF(F32="DO",T32,0)</f>
        <v>0</v>
      </c>
      <c r="BC32" s="148">
        <f>IF(F32="DL",S32,0)</f>
        <v>0</v>
      </c>
      <c r="BD32" s="148"/>
      <c r="BE32" s="149"/>
    </row>
    <row r="33" spans="1:57" s="138" customFormat="1" ht="15" customHeight="1" thickBot="1" x14ac:dyDescent="0.25">
      <c r="A33" s="135"/>
      <c r="B33" s="139">
        <v>3</v>
      </c>
      <c r="C33" s="401" t="s">
        <v>5</v>
      </c>
      <c r="D33" s="402" t="s">
        <v>317</v>
      </c>
      <c r="E33" s="401" t="s">
        <v>318</v>
      </c>
      <c r="F33" s="401" t="s">
        <v>23</v>
      </c>
      <c r="G33" s="401"/>
      <c r="H33" s="200">
        <v>10</v>
      </c>
      <c r="I33" s="200"/>
      <c r="J33" s="140"/>
      <c r="K33" s="140"/>
      <c r="L33" s="140"/>
      <c r="M33" s="140"/>
      <c r="N33" s="140"/>
      <c r="O33" s="140"/>
      <c r="P33" s="140"/>
      <c r="Q33" s="399">
        <v>4</v>
      </c>
      <c r="R33" s="142" t="str">
        <f>IF(J33&lt;&gt;"",J33*14,"")</f>
        <v/>
      </c>
      <c r="S33" s="141" t="str">
        <f>IF(AO33&lt;&gt;0,AO33*14,"")</f>
        <v/>
      </c>
      <c r="T33" s="210">
        <f t="shared" si="42"/>
        <v>0</v>
      </c>
      <c r="U33" s="142">
        <f t="shared" si="43"/>
        <v>194</v>
      </c>
      <c r="V33" s="201">
        <f t="shared" si="44"/>
        <v>56</v>
      </c>
      <c r="W33" s="136"/>
      <c r="X33" s="137">
        <f t="shared" si="45"/>
        <v>0</v>
      </c>
      <c r="Y33" s="148">
        <f>IF(F33="DL",0,H33)</f>
        <v>10</v>
      </c>
      <c r="Z33" s="148">
        <f>IF(F33="DL",0,J33)</f>
        <v>0</v>
      </c>
      <c r="AA33" s="148">
        <f>IF(F33="DL",0,K33)</f>
        <v>0</v>
      </c>
      <c r="AB33" s="148">
        <f t="shared" si="46"/>
        <v>0</v>
      </c>
      <c r="AC33" s="148">
        <f>IF(F33="DL",0,M33)</f>
        <v>0</v>
      </c>
      <c r="AD33" s="148">
        <f t="shared" si="47"/>
        <v>0</v>
      </c>
      <c r="AE33" s="148">
        <f t="shared" si="48"/>
        <v>0</v>
      </c>
      <c r="AF33" s="148">
        <f t="shared" si="49"/>
        <v>0</v>
      </c>
      <c r="AG33" s="148">
        <f t="shared" si="39"/>
        <v>4</v>
      </c>
      <c r="AH33" s="148" t="str">
        <f t="shared" si="50"/>
        <v/>
      </c>
      <c r="AI33" s="148" t="str">
        <f t="shared" si="51"/>
        <v/>
      </c>
      <c r="AJ33" s="148">
        <f t="shared" si="52"/>
        <v>0</v>
      </c>
      <c r="AK33" s="148">
        <f t="shared" si="53"/>
        <v>194</v>
      </c>
      <c r="AL33" s="148">
        <f t="shared" si="54"/>
        <v>56</v>
      </c>
      <c r="AM33" s="148"/>
      <c r="AN33" s="148">
        <f t="shared" si="38"/>
        <v>1</v>
      </c>
      <c r="AO33" s="148">
        <f t="shared" si="55"/>
        <v>0</v>
      </c>
      <c r="AP33" s="148">
        <f>$AN33*IF($C33="F",$T33,0)</f>
        <v>0</v>
      </c>
      <c r="AQ33" s="148">
        <f>$AN33*IF($C33="C",$T33,0)</f>
        <v>0</v>
      </c>
      <c r="AR33" s="148">
        <f t="shared" si="40"/>
        <v>0</v>
      </c>
      <c r="AS33" s="148">
        <f>$AN33*IF($C33="S",$U33,0)</f>
        <v>194</v>
      </c>
      <c r="AT33" s="148"/>
      <c r="AU33" s="148"/>
      <c r="AV33" s="148"/>
      <c r="AW33" s="148"/>
      <c r="AX33" s="148"/>
      <c r="AY33" s="148"/>
      <c r="AZ33" s="148">
        <f t="shared" si="56"/>
        <v>0</v>
      </c>
      <c r="BA33" s="148" t="str">
        <f>IF(F33="DI",S33,0)</f>
        <v/>
      </c>
      <c r="BB33" s="148">
        <f>IF(F33="DO",T33,0)</f>
        <v>0</v>
      </c>
      <c r="BC33" s="148">
        <f>IF(F33="DL",S33,0)</f>
        <v>0</v>
      </c>
      <c r="BD33" s="148"/>
      <c r="BE33" s="149"/>
    </row>
    <row r="34" spans="1:57" s="138" customFormat="1" ht="15" customHeight="1" thickBot="1" x14ac:dyDescent="0.25">
      <c r="A34" s="135"/>
      <c r="B34" s="215">
        <v>4</v>
      </c>
      <c r="C34" s="200" t="s">
        <v>4</v>
      </c>
      <c r="D34" s="153" t="s">
        <v>319</v>
      </c>
      <c r="E34" s="200" t="s">
        <v>320</v>
      </c>
      <c r="F34" s="200" t="s">
        <v>25</v>
      </c>
      <c r="G34" s="200">
        <v>5</v>
      </c>
      <c r="H34" s="216"/>
      <c r="I34" s="216"/>
      <c r="J34" s="220"/>
      <c r="K34" s="220"/>
      <c r="L34" s="220"/>
      <c r="M34" s="220"/>
      <c r="N34" s="220"/>
      <c r="O34" s="220"/>
      <c r="P34" s="220"/>
      <c r="Q34" s="220"/>
      <c r="R34" s="192" t="str">
        <f>IF(J34&lt;&gt;"",J34*14,"")</f>
        <v/>
      </c>
      <c r="S34" s="191" t="str">
        <f>IF(AO34&lt;&gt;0,AO34*14,"")</f>
        <v/>
      </c>
      <c r="T34" s="210">
        <f t="shared" si="42"/>
        <v>0</v>
      </c>
      <c r="U34" s="142">
        <f t="shared" si="43"/>
        <v>125</v>
      </c>
      <c r="V34" s="201">
        <f t="shared" si="44"/>
        <v>0</v>
      </c>
      <c r="W34" s="193"/>
      <c r="X34" s="137">
        <f t="shared" si="45"/>
        <v>0</v>
      </c>
      <c r="Y34" s="148">
        <f>IF(F34="DL",0,H34)</f>
        <v>0</v>
      </c>
      <c r="Z34" s="148">
        <f>IF(F34="DL",0,J34)</f>
        <v>0</v>
      </c>
      <c r="AA34" s="148">
        <f>IF(F34="DL",0,K34)</f>
        <v>0</v>
      </c>
      <c r="AB34" s="148">
        <f t="shared" si="46"/>
        <v>0</v>
      </c>
      <c r="AC34" s="148">
        <f>IF(F34="DL",0,M34)</f>
        <v>0</v>
      </c>
      <c r="AD34" s="148">
        <f t="shared" si="47"/>
        <v>0</v>
      </c>
      <c r="AE34" s="148">
        <f t="shared" si="48"/>
        <v>0</v>
      </c>
      <c r="AF34" s="148">
        <f t="shared" si="49"/>
        <v>0</v>
      </c>
      <c r="AG34" s="148">
        <f t="shared" si="39"/>
        <v>0</v>
      </c>
      <c r="AH34" s="148">
        <f t="shared" si="50"/>
        <v>0</v>
      </c>
      <c r="AI34" s="148">
        <f t="shared" si="51"/>
        <v>0</v>
      </c>
      <c r="AJ34" s="148">
        <f t="shared" si="52"/>
        <v>0</v>
      </c>
      <c r="AK34" s="148">
        <f t="shared" si="53"/>
        <v>0</v>
      </c>
      <c r="AL34" s="148">
        <f t="shared" si="54"/>
        <v>0</v>
      </c>
      <c r="AM34" s="148"/>
      <c r="AN34" s="148">
        <f t="shared" si="38"/>
        <v>0</v>
      </c>
      <c r="AO34" s="148">
        <f t="shared" si="55"/>
        <v>0</v>
      </c>
      <c r="AP34" s="148">
        <f>$AN34*IF($C34="F",$T34,0)</f>
        <v>0</v>
      </c>
      <c r="AQ34" s="148">
        <f>$AN34*IF($C34="C",$T34,0)</f>
        <v>0</v>
      </c>
      <c r="AR34" s="148">
        <f t="shared" si="40"/>
        <v>0</v>
      </c>
      <c r="AS34" s="148">
        <f>$AN34*IF($C34="S",$U34,0)</f>
        <v>0</v>
      </c>
      <c r="AT34" s="148"/>
      <c r="AU34" s="148"/>
      <c r="AV34" s="148"/>
      <c r="AW34" s="148"/>
      <c r="AX34" s="148"/>
      <c r="AY34" s="148"/>
      <c r="AZ34" s="148">
        <f t="shared" si="56"/>
        <v>0</v>
      </c>
      <c r="BA34" s="148">
        <f>IF(F34="DI",S34,0)</f>
        <v>0</v>
      </c>
      <c r="BB34" s="148">
        <f>IF(F34="DO",T34,0)</f>
        <v>0</v>
      </c>
      <c r="BC34" s="148" t="str">
        <f>IF(F34="DL",S34,0)</f>
        <v/>
      </c>
      <c r="BD34" s="148"/>
      <c r="BE34" s="149"/>
    </row>
    <row r="35" spans="1:57" s="138" customFormat="1" ht="15" customHeight="1" thickBot="1" x14ac:dyDescent="0.25">
      <c r="A35" s="135"/>
      <c r="B35" s="221">
        <v>5</v>
      </c>
      <c r="C35" s="405" t="s">
        <v>4</v>
      </c>
      <c r="D35" s="406" t="s">
        <v>321</v>
      </c>
      <c r="E35" s="405" t="s">
        <v>322</v>
      </c>
      <c r="F35" s="405" t="s">
        <v>25</v>
      </c>
      <c r="G35" s="405">
        <v>5</v>
      </c>
      <c r="H35" s="217"/>
      <c r="I35" s="217"/>
      <c r="J35" s="222"/>
      <c r="K35" s="222"/>
      <c r="L35" s="222"/>
      <c r="M35" s="222"/>
      <c r="N35" s="222"/>
      <c r="O35" s="222"/>
      <c r="P35" s="222"/>
      <c r="Q35" s="222"/>
      <c r="R35" s="218" t="str">
        <f>IF(J35&lt;&gt;"",J35*14,"")</f>
        <v/>
      </c>
      <c r="S35" s="219" t="str">
        <f>IF(AO35&lt;&gt;0,AO35*14,"")</f>
        <v/>
      </c>
      <c r="T35" s="210">
        <f t="shared" si="42"/>
        <v>0</v>
      </c>
      <c r="U35" s="142">
        <f t="shared" si="43"/>
        <v>125</v>
      </c>
      <c r="V35" s="201">
        <f t="shared" si="44"/>
        <v>0</v>
      </c>
      <c r="W35" s="193"/>
      <c r="X35" s="137">
        <f t="shared" si="45"/>
        <v>0</v>
      </c>
      <c r="Y35" s="148">
        <f>IF(F35="DL",0,H35)</f>
        <v>0</v>
      </c>
      <c r="Z35" s="148">
        <f>IF(F35="DL",0,J35)</f>
        <v>0</v>
      </c>
      <c r="AA35" s="148">
        <f>IF(F35="DL",0,K35)</f>
        <v>0</v>
      </c>
      <c r="AB35" s="148">
        <f t="shared" si="46"/>
        <v>0</v>
      </c>
      <c r="AC35" s="148">
        <f>IF(F35="DL",0,M35)</f>
        <v>0</v>
      </c>
      <c r="AD35" s="148">
        <f t="shared" si="47"/>
        <v>0</v>
      </c>
      <c r="AE35" s="148">
        <f t="shared" si="48"/>
        <v>0</v>
      </c>
      <c r="AF35" s="148">
        <f t="shared" si="49"/>
        <v>0</v>
      </c>
      <c r="AG35" s="148">
        <f t="shared" si="39"/>
        <v>0</v>
      </c>
      <c r="AH35" s="148">
        <f t="shared" si="50"/>
        <v>0</v>
      </c>
      <c r="AI35" s="148">
        <f t="shared" si="51"/>
        <v>0</v>
      </c>
      <c r="AJ35" s="148">
        <f t="shared" si="52"/>
        <v>0</v>
      </c>
      <c r="AK35" s="148">
        <f t="shared" si="53"/>
        <v>0</v>
      </c>
      <c r="AL35" s="148">
        <f t="shared" si="54"/>
        <v>0</v>
      </c>
      <c r="AM35" s="148"/>
      <c r="AN35" s="148">
        <f t="shared" si="38"/>
        <v>0</v>
      </c>
      <c r="AO35" s="148">
        <f t="shared" si="55"/>
        <v>0</v>
      </c>
      <c r="AP35" s="148">
        <f>$AN35*IF($C35="F",$T35,0)</f>
        <v>0</v>
      </c>
      <c r="AQ35" s="148">
        <f>$AN35*IF($C35="C",$T35,0)</f>
        <v>0</v>
      </c>
      <c r="AR35" s="148">
        <f t="shared" si="40"/>
        <v>0</v>
      </c>
      <c r="AS35" s="148">
        <f>$AN35*IF($C35="S",$U35,0)</f>
        <v>0</v>
      </c>
      <c r="AT35" s="148"/>
      <c r="AU35" s="148"/>
      <c r="AV35" s="148"/>
      <c r="AW35" s="148"/>
      <c r="AX35" s="148"/>
      <c r="AY35" s="148"/>
      <c r="AZ35" s="148">
        <f t="shared" si="56"/>
        <v>0</v>
      </c>
      <c r="BA35" s="148">
        <f>IF(F35="DI",S35,0)</f>
        <v>0</v>
      </c>
      <c r="BB35" s="148">
        <f>IF(F35="DO",T35,0)</f>
        <v>0</v>
      </c>
      <c r="BC35" s="148" t="str">
        <f>IF(F35="DL",S35,0)</f>
        <v/>
      </c>
      <c r="BD35" s="148"/>
      <c r="BE35" s="149"/>
    </row>
    <row r="36" spans="1:57" ht="15" customHeight="1" thickBot="1" x14ac:dyDescent="0.25">
      <c r="B36" s="521" t="s">
        <v>71</v>
      </c>
      <c r="C36" s="522"/>
      <c r="D36" s="522"/>
      <c r="E36" s="522"/>
      <c r="F36" s="523"/>
      <c r="G36" s="474">
        <f>SUM(X36:Y36)</f>
        <v>30</v>
      </c>
      <c r="H36" s="475"/>
      <c r="I36" s="363" t="s">
        <v>184</v>
      </c>
      <c r="J36" s="10">
        <f>SUM(Z31:Z35)</f>
        <v>0</v>
      </c>
      <c r="K36" s="10">
        <f>SUM(AA31:AA35)</f>
        <v>0</v>
      </c>
      <c r="L36" s="10">
        <f>AB36</f>
        <v>0</v>
      </c>
      <c r="M36" s="10">
        <f>SUM(AC31:AC35)</f>
        <v>0</v>
      </c>
      <c r="N36" s="11">
        <f>AD36</f>
        <v>0</v>
      </c>
      <c r="O36" s="11"/>
      <c r="P36" s="11">
        <f t="shared" ref="P36:V36" si="57">AF36</f>
        <v>0</v>
      </c>
      <c r="Q36" s="11">
        <f t="shared" si="57"/>
        <v>26</v>
      </c>
      <c r="R36" s="12">
        <f t="shared" si="57"/>
        <v>0</v>
      </c>
      <c r="S36" s="12">
        <f t="shared" si="57"/>
        <v>0</v>
      </c>
      <c r="T36" s="12">
        <f t="shared" si="57"/>
        <v>0</v>
      </c>
      <c r="U36" s="12">
        <f t="shared" si="57"/>
        <v>386</v>
      </c>
      <c r="V36" s="12">
        <f t="shared" si="57"/>
        <v>364</v>
      </c>
      <c r="W36" s="502"/>
      <c r="X36" s="73">
        <f t="shared" ref="X36:AL36" si="58">SUM(X31:X35)</f>
        <v>0</v>
      </c>
      <c r="Y36" s="163">
        <f t="shared" si="58"/>
        <v>30</v>
      </c>
      <c r="Z36" s="163">
        <f t="shared" si="58"/>
        <v>0</v>
      </c>
      <c r="AA36" s="163">
        <f t="shared" si="58"/>
        <v>0</v>
      </c>
      <c r="AB36" s="163">
        <f t="shared" si="58"/>
        <v>0</v>
      </c>
      <c r="AC36" s="163">
        <f t="shared" si="58"/>
        <v>0</v>
      </c>
      <c r="AD36" s="163">
        <f t="shared" si="58"/>
        <v>0</v>
      </c>
      <c r="AE36" s="163">
        <f t="shared" si="58"/>
        <v>0</v>
      </c>
      <c r="AF36" s="163">
        <f t="shared" si="58"/>
        <v>0</v>
      </c>
      <c r="AG36" s="148">
        <f t="shared" si="58"/>
        <v>26</v>
      </c>
      <c r="AH36" s="163">
        <f t="shared" si="58"/>
        <v>0</v>
      </c>
      <c r="AI36" s="163">
        <f t="shared" si="58"/>
        <v>0</v>
      </c>
      <c r="AJ36" s="163">
        <f t="shared" si="58"/>
        <v>0</v>
      </c>
      <c r="AK36" s="163">
        <f t="shared" si="58"/>
        <v>386</v>
      </c>
      <c r="AL36" s="163">
        <f t="shared" si="58"/>
        <v>364</v>
      </c>
      <c r="AM36" s="163"/>
      <c r="AN36" s="163">
        <f>SUM(AN31:AN35)</f>
        <v>3</v>
      </c>
      <c r="AO36" s="163">
        <f>SUM(AO31:AO35)</f>
        <v>0</v>
      </c>
      <c r="AP36" s="163">
        <f>SUM(AP31:AP35)</f>
        <v>0</v>
      </c>
      <c r="AQ36" s="163">
        <f>SUM(AQ31:AQ35)</f>
        <v>0</v>
      </c>
      <c r="AR36" s="148">
        <f t="shared" si="40"/>
        <v>0</v>
      </c>
      <c r="AS36" s="163">
        <f>SUM(AS31:AS35)</f>
        <v>386</v>
      </c>
      <c r="AT36" s="163"/>
      <c r="AU36" s="163"/>
      <c r="AV36" s="163"/>
      <c r="AW36" s="163"/>
      <c r="AX36" s="163"/>
      <c r="AY36" s="163"/>
      <c r="AZ36" s="163">
        <f>SUM(AZ31:AZ35)</f>
        <v>0</v>
      </c>
      <c r="BA36" s="163">
        <f>SUM(BA31:BA35)</f>
        <v>0</v>
      </c>
      <c r="BB36" s="163">
        <f>SUM(BB31:BB35)</f>
        <v>0</v>
      </c>
      <c r="BC36" s="163">
        <f>SUM(BC31:BC35)</f>
        <v>0</v>
      </c>
    </row>
    <row r="37" spans="1:57" ht="15" customHeight="1" thickBot="1" x14ac:dyDescent="0.25">
      <c r="B37" s="514"/>
      <c r="C37" s="515"/>
      <c r="D37" s="515"/>
      <c r="E37" s="515"/>
      <c r="F37" s="516"/>
      <c r="G37" s="476"/>
      <c r="H37" s="477"/>
      <c r="I37" s="357" t="s">
        <v>185</v>
      </c>
      <c r="J37" s="544">
        <v>26</v>
      </c>
      <c r="K37" s="484"/>
      <c r="L37" s="484"/>
      <c r="M37" s="484"/>
      <c r="N37" s="484"/>
      <c r="O37" s="556"/>
      <c r="P37" s="556"/>
      <c r="Q37" s="555"/>
      <c r="R37" s="554">
        <f>SUM(R36:S36)</f>
        <v>0</v>
      </c>
      <c r="S37" s="555"/>
      <c r="T37" s="564">
        <f>T36+U36+V36</f>
        <v>750</v>
      </c>
      <c r="U37" s="565"/>
      <c r="V37" s="565"/>
      <c r="W37" s="503"/>
      <c r="X37" s="73">
        <f>X28+X36</f>
        <v>19</v>
      </c>
      <c r="Y37" s="73">
        <f>Y28+Y36</f>
        <v>41</v>
      </c>
      <c r="AA37" s="163">
        <f>J37</f>
        <v>26</v>
      </c>
      <c r="AB37" s="163"/>
      <c r="AG37" s="148">
        <f t="shared" si="39"/>
        <v>0</v>
      </c>
    </row>
    <row r="38" spans="1:57" ht="15" customHeight="1" thickBot="1" x14ac:dyDescent="0.25">
      <c r="B38" s="521" t="s">
        <v>72</v>
      </c>
      <c r="C38" s="522"/>
      <c r="D38" s="522"/>
      <c r="E38" s="522"/>
      <c r="F38" s="523"/>
      <c r="G38" s="474">
        <f>G28+G36</f>
        <v>60</v>
      </c>
      <c r="H38" s="475"/>
      <c r="I38" s="363" t="s">
        <v>219</v>
      </c>
      <c r="J38" s="10">
        <f t="shared" ref="J38:S38" si="59">J28+J36</f>
        <v>6</v>
      </c>
      <c r="K38" s="10">
        <f t="shared" si="59"/>
        <v>0</v>
      </c>
      <c r="L38" s="10">
        <f t="shared" si="59"/>
        <v>0</v>
      </c>
      <c r="M38" s="10">
        <f t="shared" si="59"/>
        <v>0</v>
      </c>
      <c r="N38" s="10">
        <f t="shared" si="59"/>
        <v>6</v>
      </c>
      <c r="O38" s="10">
        <f t="shared" si="59"/>
        <v>2</v>
      </c>
      <c r="P38" s="10">
        <f t="shared" si="59"/>
        <v>0</v>
      </c>
      <c r="Q38" s="10">
        <f t="shared" si="59"/>
        <v>38</v>
      </c>
      <c r="R38" s="12">
        <f t="shared" si="59"/>
        <v>84</v>
      </c>
      <c r="S38" s="308">
        <f t="shared" si="59"/>
        <v>112</v>
      </c>
      <c r="T38" s="10">
        <f>SUM(T28+T36)</f>
        <v>196</v>
      </c>
      <c r="U38" s="306">
        <f>SUM(U28+U36)</f>
        <v>772</v>
      </c>
      <c r="V38" s="306">
        <f>V22+V36</f>
        <v>364</v>
      </c>
      <c r="W38" s="503"/>
      <c r="AG38" s="148">
        <f>SUM(AG31:AG37)</f>
        <v>52</v>
      </c>
      <c r="AH38" s="148">
        <f t="shared" ref="AH38:BC38" si="60">AH36+AH28</f>
        <v>84</v>
      </c>
      <c r="AI38" s="148">
        <f>AI28</f>
        <v>112</v>
      </c>
      <c r="AJ38" s="148">
        <f t="shared" si="60"/>
        <v>196</v>
      </c>
      <c r="AK38" s="148">
        <f t="shared" si="60"/>
        <v>772</v>
      </c>
      <c r="AL38" s="148">
        <f t="shared" si="60"/>
        <v>532</v>
      </c>
      <c r="AM38" s="148">
        <f t="shared" si="60"/>
        <v>0</v>
      </c>
      <c r="AN38" s="148">
        <f t="shared" si="60"/>
        <v>10</v>
      </c>
      <c r="AO38" s="148">
        <f t="shared" si="60"/>
        <v>13</v>
      </c>
      <c r="AP38" s="148">
        <f t="shared" si="60"/>
        <v>0</v>
      </c>
      <c r="AQ38" s="148">
        <f t="shared" si="60"/>
        <v>0</v>
      </c>
      <c r="AR38" s="148">
        <f t="shared" si="60"/>
        <v>0</v>
      </c>
      <c r="AS38" s="148">
        <f t="shared" si="60"/>
        <v>582</v>
      </c>
      <c r="AT38" s="148">
        <f t="shared" si="60"/>
        <v>0</v>
      </c>
      <c r="AU38" s="148">
        <f t="shared" si="60"/>
        <v>0</v>
      </c>
      <c r="AV38" s="148">
        <f t="shared" si="60"/>
        <v>0</v>
      </c>
      <c r="AW38" s="148">
        <f t="shared" si="60"/>
        <v>0</v>
      </c>
      <c r="AX38" s="148">
        <f t="shared" si="60"/>
        <v>0</v>
      </c>
      <c r="AY38" s="148">
        <f t="shared" si="60"/>
        <v>0</v>
      </c>
      <c r="AZ38" s="148">
        <f t="shared" si="60"/>
        <v>0</v>
      </c>
      <c r="BA38" s="148">
        <f t="shared" si="60"/>
        <v>154</v>
      </c>
      <c r="BB38" s="148">
        <f t="shared" si="60"/>
        <v>42</v>
      </c>
      <c r="BC38" s="148">
        <f t="shared" si="60"/>
        <v>70</v>
      </c>
    </row>
    <row r="39" spans="1:57" ht="15" customHeight="1" thickBot="1" x14ac:dyDescent="0.25">
      <c r="B39" s="514"/>
      <c r="C39" s="515"/>
      <c r="D39" s="515"/>
      <c r="E39" s="515"/>
      <c r="F39" s="516"/>
      <c r="G39" s="476"/>
      <c r="H39" s="477"/>
      <c r="I39" s="364" t="s">
        <v>186</v>
      </c>
      <c r="J39" s="544">
        <f>J29+J37</f>
        <v>52</v>
      </c>
      <c r="K39" s="484"/>
      <c r="L39" s="484"/>
      <c r="M39" s="484"/>
      <c r="N39" s="484"/>
      <c r="O39" s="556"/>
      <c r="P39" s="556"/>
      <c r="Q39" s="555"/>
      <c r="R39" s="554">
        <f>SUM(R29+R37)</f>
        <v>196</v>
      </c>
      <c r="S39" s="566"/>
      <c r="T39" s="562">
        <v>1500</v>
      </c>
      <c r="U39" s="563"/>
      <c r="V39" s="563"/>
      <c r="W39" s="504"/>
    </row>
    <row r="40" spans="1:57" ht="12" customHeight="1" x14ac:dyDescent="0.2"/>
    <row r="41" spans="1:57" ht="12" customHeight="1" thickBot="1" x14ac:dyDescent="0.25">
      <c r="I41" s="369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57" ht="12" customHeight="1" x14ac:dyDescent="0.2">
      <c r="B42" s="532" t="s">
        <v>0</v>
      </c>
      <c r="C42" s="507" t="s">
        <v>30</v>
      </c>
      <c r="D42" s="507" t="s">
        <v>31</v>
      </c>
      <c r="E42" s="507" t="s">
        <v>3</v>
      </c>
      <c r="I42" s="147" t="s">
        <v>9</v>
      </c>
      <c r="J42" s="18" t="s">
        <v>35</v>
      </c>
      <c r="K42" s="18"/>
      <c r="L42" s="18"/>
      <c r="M42" s="18"/>
      <c r="N42" s="18"/>
      <c r="O42" s="18"/>
      <c r="P42" s="18"/>
      <c r="Q42" s="18"/>
      <c r="R42" s="18"/>
      <c r="S42" s="18"/>
      <c r="T42" s="305"/>
      <c r="U42" s="305"/>
    </row>
    <row r="43" spans="1:57" ht="12" customHeight="1" thickBot="1" x14ac:dyDescent="0.25">
      <c r="B43" s="548"/>
      <c r="C43" s="508"/>
      <c r="D43" s="508"/>
      <c r="E43" s="508"/>
      <c r="I43" s="147" t="s">
        <v>4</v>
      </c>
      <c r="J43" s="18" t="s">
        <v>36</v>
      </c>
      <c r="K43" s="18"/>
      <c r="L43" s="18"/>
      <c r="M43" s="18"/>
      <c r="N43" s="18"/>
      <c r="O43" s="18"/>
      <c r="P43" s="18"/>
      <c r="Q43" s="18"/>
      <c r="R43" s="18"/>
      <c r="S43" s="18"/>
      <c r="T43" s="305"/>
      <c r="U43" s="305"/>
    </row>
    <row r="44" spans="1:57" ht="12" customHeight="1" x14ac:dyDescent="0.2">
      <c r="B44" s="227">
        <v>1</v>
      </c>
      <c r="C44" s="557" t="s">
        <v>32</v>
      </c>
      <c r="D44" s="323"/>
      <c r="E44" s="320"/>
      <c r="I44" s="147" t="s">
        <v>5</v>
      </c>
      <c r="J44" s="18" t="s">
        <v>37</v>
      </c>
      <c r="K44" s="18"/>
      <c r="L44" s="18"/>
      <c r="M44" s="18"/>
      <c r="N44" s="18"/>
      <c r="O44" s="18"/>
      <c r="P44" s="18"/>
      <c r="Q44" s="18"/>
      <c r="R44" s="18"/>
      <c r="S44" s="18"/>
      <c r="T44" s="305"/>
      <c r="U44" s="305"/>
    </row>
    <row r="45" spans="1:57" ht="12" customHeight="1" thickBot="1" x14ac:dyDescent="0.25">
      <c r="B45" s="202">
        <v>2</v>
      </c>
      <c r="C45" s="558"/>
      <c r="D45" s="324"/>
      <c r="E45" s="321"/>
      <c r="I45" s="147" t="s">
        <v>6</v>
      </c>
      <c r="J45" s="18" t="s">
        <v>38</v>
      </c>
      <c r="K45" s="18"/>
      <c r="L45" s="18"/>
      <c r="M45" s="18"/>
      <c r="N45" s="18"/>
      <c r="O45" s="18"/>
      <c r="P45" s="18"/>
      <c r="Q45" s="18"/>
      <c r="R45" s="18"/>
      <c r="S45" s="18"/>
      <c r="T45" s="305"/>
      <c r="U45" s="305"/>
    </row>
    <row r="46" spans="1:57" ht="12" customHeight="1" x14ac:dyDescent="0.2">
      <c r="B46" s="227">
        <v>3</v>
      </c>
      <c r="C46" s="505" t="s">
        <v>33</v>
      </c>
      <c r="D46" s="19"/>
      <c r="E46" s="183"/>
      <c r="I46" s="147" t="s">
        <v>7</v>
      </c>
      <c r="J46" s="18" t="s">
        <v>39</v>
      </c>
      <c r="K46" s="18"/>
      <c r="L46" s="18"/>
      <c r="M46" s="18"/>
      <c r="N46" s="18"/>
      <c r="O46" s="18"/>
      <c r="P46" s="18"/>
      <c r="Q46" s="18"/>
      <c r="R46" s="18"/>
      <c r="S46" s="18"/>
      <c r="T46" s="305"/>
      <c r="U46" s="305"/>
    </row>
    <row r="47" spans="1:57" ht="12" customHeight="1" x14ac:dyDescent="0.2">
      <c r="B47" s="151">
        <v>4</v>
      </c>
      <c r="C47" s="559"/>
      <c r="D47" s="189"/>
      <c r="E47" s="213"/>
      <c r="I47" s="147" t="s">
        <v>221</v>
      </c>
      <c r="J47" s="330" t="s">
        <v>263</v>
      </c>
      <c r="K47" s="330"/>
      <c r="L47" s="330"/>
      <c r="M47" s="330"/>
      <c r="N47" s="330"/>
      <c r="O47" s="330"/>
      <c r="P47" s="330"/>
      <c r="Q47" s="330"/>
      <c r="R47" s="305"/>
      <c r="S47" s="305"/>
      <c r="T47" s="305"/>
      <c r="U47" s="305"/>
    </row>
    <row r="48" spans="1:57" ht="12" customHeight="1" x14ac:dyDescent="0.2">
      <c r="B48" s="151">
        <v>5</v>
      </c>
      <c r="C48" s="559"/>
      <c r="D48" s="189"/>
      <c r="E48" s="226"/>
      <c r="I48" s="147" t="s">
        <v>12</v>
      </c>
      <c r="J48" s="18" t="s">
        <v>40</v>
      </c>
      <c r="K48" s="18"/>
      <c r="L48" s="18"/>
      <c r="M48" s="18"/>
      <c r="N48" s="18"/>
      <c r="O48" s="18"/>
      <c r="P48" s="18"/>
      <c r="Q48" s="18"/>
      <c r="R48" s="18"/>
      <c r="S48" s="18"/>
      <c r="T48" s="305"/>
      <c r="U48" s="305"/>
    </row>
    <row r="49" spans="2:21" ht="12" customHeight="1" thickBot="1" x14ac:dyDescent="0.25">
      <c r="B49" s="15">
        <v>6</v>
      </c>
      <c r="C49" s="506"/>
      <c r="D49" s="21"/>
      <c r="E49" s="186"/>
      <c r="I49" s="147" t="s">
        <v>13</v>
      </c>
      <c r="J49" s="18" t="s">
        <v>41</v>
      </c>
      <c r="K49" s="18"/>
      <c r="L49" s="18"/>
      <c r="M49" s="18"/>
      <c r="N49" s="18"/>
      <c r="O49" s="18"/>
      <c r="P49" s="18"/>
      <c r="Q49" s="18"/>
      <c r="R49" s="18"/>
      <c r="S49" s="18"/>
      <c r="T49" s="305"/>
      <c r="U49" s="305"/>
    </row>
    <row r="50" spans="2:21" ht="12" customHeight="1" x14ac:dyDescent="0.2">
      <c r="B50" s="224">
        <v>7</v>
      </c>
      <c r="C50" s="550"/>
      <c r="D50" s="225"/>
      <c r="E50" s="190"/>
      <c r="I50" s="329" t="s">
        <v>196</v>
      </c>
      <c r="J50" s="18" t="s">
        <v>199</v>
      </c>
      <c r="K50" s="18"/>
      <c r="L50" s="18"/>
      <c r="M50" s="18"/>
      <c r="N50" s="18"/>
      <c r="O50" s="18"/>
      <c r="P50" s="18"/>
      <c r="Q50" s="18"/>
      <c r="R50" s="18"/>
      <c r="S50" s="18"/>
      <c r="T50" s="305"/>
      <c r="U50" s="305"/>
    </row>
    <row r="51" spans="2:21" ht="12" customHeight="1" thickBot="1" x14ac:dyDescent="0.25">
      <c r="B51" s="15">
        <v>8</v>
      </c>
      <c r="C51" s="551"/>
      <c r="D51" s="21"/>
      <c r="E51" s="186"/>
      <c r="I51" s="329" t="s">
        <v>225</v>
      </c>
      <c r="J51" s="18" t="s">
        <v>226</v>
      </c>
      <c r="K51" s="307"/>
      <c r="L51" s="307"/>
      <c r="M51" s="307"/>
      <c r="N51" s="307"/>
      <c r="O51" s="307"/>
      <c r="P51" s="307"/>
      <c r="Q51" s="307"/>
      <c r="R51" s="18"/>
      <c r="S51" s="18"/>
      <c r="T51" s="305"/>
      <c r="U51" s="305"/>
    </row>
    <row r="52" spans="2:21" ht="12" customHeight="1" x14ac:dyDescent="0.2">
      <c r="B52" s="14">
        <v>9</v>
      </c>
      <c r="C52" s="549"/>
      <c r="D52" s="19"/>
      <c r="E52" s="20"/>
      <c r="I52" s="329" t="s">
        <v>228</v>
      </c>
      <c r="J52" s="18" t="s">
        <v>227</v>
      </c>
      <c r="K52" s="307"/>
      <c r="L52" s="307"/>
      <c r="M52" s="307"/>
      <c r="N52" s="307"/>
      <c r="O52" s="307"/>
      <c r="P52" s="307"/>
      <c r="Q52" s="307"/>
      <c r="R52" s="18"/>
      <c r="S52" s="18"/>
      <c r="T52" s="305"/>
      <c r="U52" s="305"/>
    </row>
    <row r="53" spans="2:21" ht="12" customHeight="1" thickBot="1" x14ac:dyDescent="0.25">
      <c r="B53" s="15">
        <v>10</v>
      </c>
      <c r="C53" s="551"/>
      <c r="D53" s="21"/>
      <c r="E53" s="22"/>
      <c r="I53" s="365" t="s">
        <v>249</v>
      </c>
      <c r="J53" s="366" t="s">
        <v>250</v>
      </c>
      <c r="K53" s="367"/>
      <c r="L53" s="367"/>
      <c r="M53" s="367"/>
      <c r="N53" s="367"/>
      <c r="O53" s="367"/>
      <c r="P53" s="367"/>
      <c r="Q53" s="367"/>
      <c r="R53" s="18"/>
      <c r="S53" s="18"/>
      <c r="T53" s="305"/>
      <c r="U53" s="305"/>
    </row>
    <row r="54" spans="2:21" ht="12" customHeight="1" thickBot="1" x14ac:dyDescent="0.25">
      <c r="B54" s="14">
        <v>11</v>
      </c>
      <c r="C54" s="549"/>
      <c r="D54" s="19"/>
      <c r="E54" s="20"/>
      <c r="I54" s="365" t="s">
        <v>251</v>
      </c>
      <c r="J54" s="366" t="s">
        <v>252</v>
      </c>
      <c r="K54" s="367"/>
      <c r="L54" s="367"/>
      <c r="M54" s="367"/>
      <c r="N54" s="367"/>
      <c r="O54" s="367"/>
      <c r="P54" s="367"/>
      <c r="Q54" s="367"/>
      <c r="R54" s="18"/>
      <c r="S54" s="18"/>
      <c r="T54" s="305"/>
      <c r="U54" s="305"/>
    </row>
    <row r="55" spans="2:21" ht="12" customHeight="1" thickBot="1" x14ac:dyDescent="0.25">
      <c r="B55" s="15">
        <v>12</v>
      </c>
      <c r="C55" s="551"/>
      <c r="D55" s="21"/>
      <c r="E55" s="20"/>
      <c r="I55" s="365" t="s">
        <v>256</v>
      </c>
      <c r="J55" s="366" t="s">
        <v>253</v>
      </c>
      <c r="K55" s="367"/>
      <c r="L55" s="367"/>
      <c r="M55" s="367"/>
      <c r="N55" s="367"/>
      <c r="O55" s="367"/>
      <c r="P55" s="367"/>
      <c r="Q55" s="367"/>
      <c r="R55" s="367"/>
      <c r="S55" s="367"/>
      <c r="T55" s="367"/>
      <c r="U55" s="368"/>
    </row>
    <row r="56" spans="2:21" ht="12" customHeight="1" thickBot="1" x14ac:dyDescent="0.25">
      <c r="B56" s="14">
        <v>13</v>
      </c>
      <c r="C56" s="494"/>
      <c r="D56" s="19"/>
      <c r="E56" s="20"/>
      <c r="I56" s="365" t="s">
        <v>255</v>
      </c>
      <c r="J56" s="366" t="s">
        <v>254</v>
      </c>
      <c r="K56" s="367"/>
      <c r="L56" s="367"/>
      <c r="M56" s="367"/>
      <c r="N56" s="367"/>
      <c r="O56" s="367"/>
      <c r="P56" s="367"/>
      <c r="Q56" s="367"/>
      <c r="R56" s="367"/>
      <c r="S56" s="367"/>
      <c r="T56" s="367"/>
      <c r="U56" s="368"/>
    </row>
    <row r="57" spans="2:21" ht="12" customHeight="1" thickBot="1" x14ac:dyDescent="0.25">
      <c r="B57" s="15">
        <v>14</v>
      </c>
      <c r="C57" s="495"/>
      <c r="D57" s="21"/>
      <c r="E57" s="20"/>
      <c r="I57" s="385" t="s">
        <v>261</v>
      </c>
      <c r="J57" s="330" t="s">
        <v>262</v>
      </c>
      <c r="K57" s="305"/>
      <c r="M57" s="305"/>
      <c r="N57" s="305"/>
      <c r="P57" s="18"/>
      <c r="Q57" s="18"/>
      <c r="R57" s="18"/>
      <c r="S57" s="18"/>
      <c r="T57" s="305"/>
      <c r="U57" s="305"/>
    </row>
    <row r="58" spans="2:21" ht="12" customHeight="1" thickBot="1" x14ac:dyDescent="0.25">
      <c r="B58" s="14">
        <v>15</v>
      </c>
      <c r="C58" s="494"/>
      <c r="D58" s="19"/>
      <c r="E58" s="20"/>
      <c r="I58" s="147" t="s">
        <v>5</v>
      </c>
      <c r="J58" s="18" t="s">
        <v>42</v>
      </c>
      <c r="K58" s="18"/>
      <c r="L58" s="18"/>
      <c r="M58" s="18"/>
      <c r="N58" s="18"/>
      <c r="O58" s="18"/>
      <c r="P58" s="18"/>
      <c r="Q58" s="18"/>
      <c r="R58" s="18"/>
      <c r="S58" s="18"/>
      <c r="T58" s="305"/>
      <c r="U58" s="305"/>
    </row>
    <row r="59" spans="2:21" ht="12" customHeight="1" thickBot="1" x14ac:dyDescent="0.25">
      <c r="B59" s="15">
        <v>16</v>
      </c>
      <c r="C59" s="495"/>
      <c r="D59" s="21"/>
      <c r="E59" s="20"/>
      <c r="I59" s="147" t="s">
        <v>183</v>
      </c>
      <c r="J59" s="18" t="s">
        <v>194</v>
      </c>
      <c r="K59" s="18"/>
      <c r="L59" s="18"/>
      <c r="M59" s="18"/>
      <c r="N59" s="18"/>
      <c r="O59" s="18"/>
      <c r="P59" s="18"/>
      <c r="Q59" s="18"/>
      <c r="R59" s="18"/>
      <c r="S59" s="18"/>
      <c r="T59" s="305"/>
      <c r="U59" s="305"/>
    </row>
    <row r="60" spans="2:21" ht="12" customHeight="1" x14ac:dyDescent="0.2">
      <c r="B60" s="14">
        <v>17</v>
      </c>
      <c r="C60" s="494"/>
      <c r="D60" s="19"/>
      <c r="E60" s="20"/>
      <c r="I60" s="147" t="s">
        <v>23</v>
      </c>
      <c r="J60" s="18" t="s">
        <v>43</v>
      </c>
      <c r="K60" s="18"/>
      <c r="L60" s="18"/>
      <c r="M60" s="18"/>
      <c r="N60" s="18"/>
      <c r="O60" s="18"/>
      <c r="P60" s="18"/>
      <c r="Q60" s="18"/>
      <c r="R60" s="18"/>
      <c r="S60" s="18"/>
      <c r="T60" s="305"/>
      <c r="U60" s="305"/>
    </row>
    <row r="61" spans="2:21" ht="12" thickBot="1" x14ac:dyDescent="0.25">
      <c r="B61" s="15">
        <v>18</v>
      </c>
      <c r="C61" s="495"/>
      <c r="D61" s="21"/>
      <c r="E61" s="22"/>
      <c r="I61" s="147" t="s">
        <v>30</v>
      </c>
      <c r="J61" s="18" t="s">
        <v>44</v>
      </c>
      <c r="K61" s="18"/>
      <c r="L61" s="18"/>
      <c r="M61" s="18"/>
      <c r="N61" s="18"/>
      <c r="O61" s="18"/>
      <c r="P61" s="18"/>
      <c r="Q61" s="18"/>
      <c r="R61" s="18"/>
      <c r="S61" s="18"/>
      <c r="T61" s="305"/>
      <c r="U61" s="305"/>
    </row>
    <row r="62" spans="2:21" x14ac:dyDescent="0.2">
      <c r="B62" s="14">
        <v>19</v>
      </c>
      <c r="C62" s="494"/>
      <c r="D62" s="19"/>
      <c r="E62" s="20"/>
      <c r="I62" s="147" t="s">
        <v>25</v>
      </c>
      <c r="J62" s="18" t="s">
        <v>45</v>
      </c>
      <c r="K62" s="305"/>
      <c r="M62" s="305"/>
      <c r="N62" s="305"/>
      <c r="Q62" s="305"/>
      <c r="R62" s="305"/>
      <c r="S62" s="305"/>
      <c r="T62" s="305"/>
      <c r="U62" s="305"/>
    </row>
    <row r="63" spans="2:21" ht="12" thickBot="1" x14ac:dyDescent="0.25">
      <c r="B63" s="15">
        <v>20</v>
      </c>
      <c r="C63" s="495"/>
      <c r="D63" s="21"/>
      <c r="E63" s="22"/>
    </row>
    <row r="64" spans="2:21" x14ac:dyDescent="0.2">
      <c r="C64" s="77"/>
      <c r="D64" s="78"/>
      <c r="E64" s="1"/>
    </row>
    <row r="65" spans="2:23" ht="12.75" x14ac:dyDescent="0.2">
      <c r="K65" s="2"/>
      <c r="L65" s="2"/>
      <c r="M65" s="2"/>
      <c r="N65" s="2"/>
      <c r="O65" s="2"/>
      <c r="P65" s="2"/>
      <c r="Q65" s="2"/>
      <c r="R65" s="2"/>
      <c r="S65" s="2"/>
      <c r="V65" s="2"/>
      <c r="W65" s="132"/>
    </row>
    <row r="66" spans="2:23" ht="12.75" x14ac:dyDescent="0.2">
      <c r="B66" s="125" t="str">
        <f>Pagina1!A46</f>
        <v>DECAN,</v>
      </c>
      <c r="E66" s="33" t="s">
        <v>208</v>
      </c>
      <c r="K66" s="2"/>
      <c r="L66" s="2"/>
      <c r="M66" s="2"/>
      <c r="N66" s="2"/>
      <c r="O66" s="2"/>
      <c r="P66" s="2"/>
      <c r="Q66" s="2"/>
      <c r="R66" s="2"/>
      <c r="S66" s="33" t="str">
        <f>Pagina1!I46</f>
        <v>DIRECTOR DEPARTAMENT,</v>
      </c>
      <c r="T66" s="2"/>
      <c r="U66" s="2"/>
      <c r="V66" s="2"/>
      <c r="W66" s="2"/>
    </row>
    <row r="67" spans="2:23" ht="12.75" x14ac:dyDescent="0.2">
      <c r="B67" s="131" t="s">
        <v>212</v>
      </c>
      <c r="C67" s="32"/>
      <c r="D67" s="33"/>
      <c r="E67" s="2" t="str">
        <f>Pagina1!E47</f>
        <v>…………………………</v>
      </c>
      <c r="F67" s="33"/>
      <c r="G67" s="33"/>
      <c r="H67" s="33"/>
      <c r="I67" s="33"/>
      <c r="J67" s="33"/>
      <c r="K67" s="128"/>
      <c r="L67" s="128"/>
      <c r="M67" s="128"/>
      <c r="N67" s="128"/>
      <c r="O67" s="128"/>
      <c r="P67" s="128"/>
      <c r="Q67" s="128"/>
      <c r="R67" s="128"/>
      <c r="S67" s="33" t="str">
        <f>Pagina1!$H$47</f>
        <v>…………………………..</v>
      </c>
      <c r="T67" s="128"/>
      <c r="U67" s="128"/>
      <c r="V67" s="128"/>
      <c r="W67" s="128"/>
    </row>
    <row r="68" spans="2:23" ht="12.75" x14ac:dyDescent="0.2">
      <c r="C68" s="32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</row>
    <row r="69" spans="2:23" ht="12.75" x14ac:dyDescent="0.2">
      <c r="C69" s="32"/>
      <c r="D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</row>
    <row r="70" spans="2:23" x14ac:dyDescent="0.2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</row>
    <row r="71" spans="2:23" x14ac:dyDescent="0.2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</row>
    <row r="72" spans="2:23" x14ac:dyDescent="0.2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</row>
    <row r="73" spans="2:23" x14ac:dyDescent="0.2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</row>
    <row r="74" spans="2:23" x14ac:dyDescent="0.2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</row>
    <row r="75" spans="2:23" x14ac:dyDescent="0.2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</row>
    <row r="76" spans="2:23" x14ac:dyDescent="0.2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</row>
    <row r="77" spans="2:23" x14ac:dyDescent="0.2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</row>
    <row r="78" spans="2:23" x14ac:dyDescent="0.2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</row>
    <row r="79" spans="2:23" x14ac:dyDescent="0.2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</row>
    <row r="80" spans="2:23" x14ac:dyDescent="0.2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</row>
    <row r="81" spans="2:23" x14ac:dyDescent="0.2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</row>
    <row r="82" spans="2:23" x14ac:dyDescent="0.2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</row>
    <row r="83" spans="2:23" x14ac:dyDescent="0.2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</row>
    <row r="84" spans="2:23" x14ac:dyDescent="0.2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</row>
    <row r="85" spans="2:23" x14ac:dyDescent="0.2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</row>
    <row r="86" spans="2:23" x14ac:dyDescent="0.2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</row>
    <row r="87" spans="2:23" x14ac:dyDescent="0.2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</row>
    <row r="88" spans="2:23" x14ac:dyDescent="0.2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</row>
    <row r="89" spans="2:23" x14ac:dyDescent="0.2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</row>
    <row r="90" spans="2:23" x14ac:dyDescent="0.2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</row>
    <row r="91" spans="2:23" x14ac:dyDescent="0.2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</row>
    <row r="92" spans="2:23" x14ac:dyDescent="0.2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</row>
    <row r="93" spans="2:23" x14ac:dyDescent="0.2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</row>
    <row r="94" spans="2:23" x14ac:dyDescent="0.2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</row>
    <row r="95" spans="2:23" x14ac:dyDescent="0.2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</row>
    <row r="96" spans="2:23" x14ac:dyDescent="0.2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</row>
    <row r="97" spans="2:23" x14ac:dyDescent="0.2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</row>
    <row r="98" spans="2:23" x14ac:dyDescent="0.2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</row>
    <row r="99" spans="2:23" x14ac:dyDescent="0.2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</row>
    <row r="100" spans="2:23" x14ac:dyDescent="0.2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</row>
    <row r="101" spans="2:23" x14ac:dyDescent="0.2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</row>
    <row r="102" spans="2:23" x14ac:dyDescent="0.2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</row>
    <row r="103" spans="2:23" x14ac:dyDescent="0.2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</row>
    <row r="104" spans="2:23" x14ac:dyDescent="0.2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</row>
    <row r="105" spans="2:23" x14ac:dyDescent="0.2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</row>
    <row r="106" spans="2:23" x14ac:dyDescent="0.2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</row>
    <row r="107" spans="2:23" x14ac:dyDescent="0.2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</row>
    <row r="108" spans="2:23" x14ac:dyDescent="0.2"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</row>
    <row r="109" spans="2:23" x14ac:dyDescent="0.2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</row>
    <row r="110" spans="2:23" x14ac:dyDescent="0.2"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</row>
    <row r="111" spans="2:23" x14ac:dyDescent="0.2"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</row>
    <row r="112" spans="2:23" x14ac:dyDescent="0.2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</row>
    <row r="113" spans="2:23" x14ac:dyDescent="0.2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</row>
    <row r="114" spans="2:23" x14ac:dyDescent="0.2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</row>
    <row r="115" spans="2:23" x14ac:dyDescent="0.2"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</row>
    <row r="116" spans="2:23" x14ac:dyDescent="0.2"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</row>
    <row r="117" spans="2:23" x14ac:dyDescent="0.2"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</row>
    <row r="118" spans="2:23" x14ac:dyDescent="0.2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</row>
    <row r="119" spans="2:23" x14ac:dyDescent="0.2"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</row>
    <row r="120" spans="2:23" x14ac:dyDescent="0.2"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</row>
    <row r="121" spans="2:23" x14ac:dyDescent="0.2"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</row>
    <row r="122" spans="2:23" x14ac:dyDescent="0.2"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</row>
    <row r="123" spans="2:23" x14ac:dyDescent="0.2"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</row>
    <row r="124" spans="2:23" x14ac:dyDescent="0.2"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</row>
    <row r="125" spans="2:23" x14ac:dyDescent="0.2"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</row>
    <row r="126" spans="2:23" x14ac:dyDescent="0.2"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</row>
    <row r="127" spans="2:23" x14ac:dyDescent="0.2"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</row>
    <row r="128" spans="2:23" x14ac:dyDescent="0.2"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</row>
    <row r="129" spans="2:23" x14ac:dyDescent="0.2"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</row>
    <row r="130" spans="2:23" x14ac:dyDescent="0.2"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</row>
    <row r="131" spans="2:23" x14ac:dyDescent="0.2"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</row>
    <row r="132" spans="2:23" x14ac:dyDescent="0.2"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</row>
    <row r="133" spans="2:23" x14ac:dyDescent="0.2"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</row>
    <row r="134" spans="2:23" x14ac:dyDescent="0.2"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</row>
    <row r="135" spans="2:23" x14ac:dyDescent="0.2"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</row>
    <row r="136" spans="2:23" x14ac:dyDescent="0.2"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</row>
    <row r="137" spans="2:23" x14ac:dyDescent="0.2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</row>
    <row r="138" spans="2:23" x14ac:dyDescent="0.2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</row>
    <row r="139" spans="2:23" x14ac:dyDescent="0.2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</row>
    <row r="140" spans="2:23" x14ac:dyDescent="0.2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</row>
    <row r="141" spans="2:23" x14ac:dyDescent="0.2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</row>
    <row r="142" spans="2:23" x14ac:dyDescent="0.2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</row>
    <row r="143" spans="2:23" x14ac:dyDescent="0.2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</row>
    <row r="144" spans="2:23" x14ac:dyDescent="0.2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</row>
    <row r="145" spans="2:23" x14ac:dyDescent="0.2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</row>
    <row r="146" spans="2:23" x14ac:dyDescent="0.2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</row>
    <row r="147" spans="2:23" x14ac:dyDescent="0.2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</row>
    <row r="148" spans="2:23" x14ac:dyDescent="0.2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</row>
    <row r="149" spans="2:23" x14ac:dyDescent="0.2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</row>
    <row r="150" spans="2:23" x14ac:dyDescent="0.2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</row>
    <row r="151" spans="2:23" x14ac:dyDescent="0.2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</row>
    <row r="152" spans="2:23" x14ac:dyDescent="0.2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</row>
    <row r="153" spans="2:23" x14ac:dyDescent="0.2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</row>
    <row r="154" spans="2:23" x14ac:dyDescent="0.2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</row>
    <row r="155" spans="2:23" x14ac:dyDescent="0.2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</row>
    <row r="156" spans="2:23" x14ac:dyDescent="0.2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</row>
    <row r="157" spans="2:23" x14ac:dyDescent="0.2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</row>
    <row r="158" spans="2:23" x14ac:dyDescent="0.2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</row>
    <row r="159" spans="2:23" x14ac:dyDescent="0.2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</row>
    <row r="160" spans="2:23" x14ac:dyDescent="0.2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</row>
    <row r="161" spans="2:23" x14ac:dyDescent="0.2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</row>
    <row r="162" spans="2:23" x14ac:dyDescent="0.2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</row>
    <row r="163" spans="2:23" x14ac:dyDescent="0.2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</row>
    <row r="164" spans="2:23" x14ac:dyDescent="0.2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</row>
    <row r="165" spans="2:23" x14ac:dyDescent="0.2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</row>
    <row r="166" spans="2:23" x14ac:dyDescent="0.2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</row>
    <row r="167" spans="2:23" x14ac:dyDescent="0.2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</row>
    <row r="168" spans="2:23" x14ac:dyDescent="0.2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</row>
    <row r="169" spans="2:23" x14ac:dyDescent="0.2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</row>
    <row r="170" spans="2:23" x14ac:dyDescent="0.2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</row>
    <row r="171" spans="2:23" x14ac:dyDescent="0.2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</row>
    <row r="172" spans="2:23" x14ac:dyDescent="0.2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</row>
    <row r="173" spans="2:23" x14ac:dyDescent="0.2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</row>
    <row r="174" spans="2:23" x14ac:dyDescent="0.2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</row>
    <row r="175" spans="2:23" x14ac:dyDescent="0.2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</row>
    <row r="176" spans="2:23" x14ac:dyDescent="0.2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</row>
    <row r="177" spans="2:23" x14ac:dyDescent="0.2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</row>
    <row r="178" spans="2:23" x14ac:dyDescent="0.2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</row>
    <row r="179" spans="2:23" x14ac:dyDescent="0.2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</row>
    <row r="180" spans="2:23" x14ac:dyDescent="0.2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</row>
    <row r="181" spans="2:23" x14ac:dyDescent="0.2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</row>
    <row r="182" spans="2:23" x14ac:dyDescent="0.2"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</row>
    <row r="183" spans="2:23" x14ac:dyDescent="0.2"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</row>
    <row r="184" spans="2:23" x14ac:dyDescent="0.2"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</row>
    <row r="185" spans="2:23" x14ac:dyDescent="0.2"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</row>
    <row r="186" spans="2:23" x14ac:dyDescent="0.2"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</row>
    <row r="187" spans="2:23" x14ac:dyDescent="0.2"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</row>
    <row r="188" spans="2:23" x14ac:dyDescent="0.2"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</row>
    <row r="189" spans="2:23" x14ac:dyDescent="0.2"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</row>
    <row r="190" spans="2:23" x14ac:dyDescent="0.2"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</row>
    <row r="191" spans="2:23" x14ac:dyDescent="0.2"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</row>
    <row r="192" spans="2:23" x14ac:dyDescent="0.2"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</row>
    <row r="193" spans="2:23" x14ac:dyDescent="0.2"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</row>
    <row r="194" spans="2:23" x14ac:dyDescent="0.2"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</row>
    <row r="195" spans="2:23" x14ac:dyDescent="0.2"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</row>
    <row r="196" spans="2:23" x14ac:dyDescent="0.2"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</row>
    <row r="197" spans="2:23" x14ac:dyDescent="0.2"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</row>
    <row r="198" spans="2:23" x14ac:dyDescent="0.2"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</row>
    <row r="199" spans="2:23" x14ac:dyDescent="0.2"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</row>
    <row r="200" spans="2:23" x14ac:dyDescent="0.2"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</row>
    <row r="201" spans="2:23" x14ac:dyDescent="0.2"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</row>
    <row r="202" spans="2:23" x14ac:dyDescent="0.2"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</row>
    <row r="203" spans="2:23" x14ac:dyDescent="0.2"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</row>
    <row r="204" spans="2:23" x14ac:dyDescent="0.2"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</row>
    <row r="205" spans="2:23" x14ac:dyDescent="0.2"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</row>
    <row r="206" spans="2:23" x14ac:dyDescent="0.2"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</row>
    <row r="207" spans="2:23" x14ac:dyDescent="0.2"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</row>
    <row r="208" spans="2:23" x14ac:dyDescent="0.2"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</row>
    <row r="209" spans="2:23" x14ac:dyDescent="0.2"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</row>
    <row r="210" spans="2:23" x14ac:dyDescent="0.2"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</row>
    <row r="211" spans="2:23" x14ac:dyDescent="0.2"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</row>
    <row r="212" spans="2:23" x14ac:dyDescent="0.2"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</row>
    <row r="213" spans="2:23" x14ac:dyDescent="0.2"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</row>
    <row r="214" spans="2:23" x14ac:dyDescent="0.2"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</row>
    <row r="215" spans="2:23" x14ac:dyDescent="0.2"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</row>
    <row r="216" spans="2:23" x14ac:dyDescent="0.2"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</row>
    <row r="217" spans="2:23" x14ac:dyDescent="0.2"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</row>
    <row r="218" spans="2:23" x14ac:dyDescent="0.2"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</row>
    <row r="219" spans="2:23" x14ac:dyDescent="0.2"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</row>
    <row r="220" spans="2:23" x14ac:dyDescent="0.2"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</row>
    <row r="221" spans="2:23" x14ac:dyDescent="0.2"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</row>
    <row r="222" spans="2:23" x14ac:dyDescent="0.2"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</row>
    <row r="223" spans="2:23" x14ac:dyDescent="0.2"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</row>
    <row r="224" spans="2:23" x14ac:dyDescent="0.2"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</row>
    <row r="225" spans="2:23" x14ac:dyDescent="0.2"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</row>
    <row r="226" spans="2:23" x14ac:dyDescent="0.2"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</row>
    <row r="227" spans="2:23" x14ac:dyDescent="0.2"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</row>
    <row r="228" spans="2:23" x14ac:dyDescent="0.2"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</row>
    <row r="229" spans="2:23" x14ac:dyDescent="0.2"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</row>
    <row r="230" spans="2:23" x14ac:dyDescent="0.2"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</row>
    <row r="231" spans="2:23" x14ac:dyDescent="0.2"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</row>
    <row r="232" spans="2:23" x14ac:dyDescent="0.2"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</row>
    <row r="233" spans="2:23" x14ac:dyDescent="0.2"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</row>
    <row r="234" spans="2:23" x14ac:dyDescent="0.2"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</row>
    <row r="235" spans="2:23" x14ac:dyDescent="0.2"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</row>
    <row r="236" spans="2:23" x14ac:dyDescent="0.2"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</row>
    <row r="237" spans="2:23" x14ac:dyDescent="0.2"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</row>
    <row r="238" spans="2:23" x14ac:dyDescent="0.2"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</row>
    <row r="239" spans="2:23" x14ac:dyDescent="0.2"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</row>
    <row r="240" spans="2:23" x14ac:dyDescent="0.2"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</row>
    <row r="241" spans="2:23" x14ac:dyDescent="0.2"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</row>
    <row r="242" spans="2:23" x14ac:dyDescent="0.2"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</row>
    <row r="243" spans="2:23" x14ac:dyDescent="0.2"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</row>
    <row r="244" spans="2:23" x14ac:dyDescent="0.2"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</row>
    <row r="245" spans="2:23" x14ac:dyDescent="0.2"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</row>
    <row r="246" spans="2:23" x14ac:dyDescent="0.2"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</row>
    <row r="247" spans="2:23" x14ac:dyDescent="0.2"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</row>
    <row r="248" spans="2:23" x14ac:dyDescent="0.2"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</row>
    <row r="249" spans="2:23" x14ac:dyDescent="0.2"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</row>
    <row r="250" spans="2:23" x14ac:dyDescent="0.2"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</row>
    <row r="251" spans="2:23" x14ac:dyDescent="0.2"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</row>
    <row r="252" spans="2:23" x14ac:dyDescent="0.2"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</row>
    <row r="253" spans="2:23" x14ac:dyDescent="0.2"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</row>
    <row r="254" spans="2:23" x14ac:dyDescent="0.2"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</row>
    <row r="255" spans="2:23" x14ac:dyDescent="0.2"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</row>
    <row r="256" spans="2:23" x14ac:dyDescent="0.2"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</row>
    <row r="257" spans="2:23" x14ac:dyDescent="0.2"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</row>
    <row r="258" spans="2:23" x14ac:dyDescent="0.2"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</row>
    <row r="259" spans="2:23" x14ac:dyDescent="0.2"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</row>
    <row r="260" spans="2:23" x14ac:dyDescent="0.2"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</row>
    <row r="261" spans="2:23" x14ac:dyDescent="0.2"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</row>
    <row r="262" spans="2:23" x14ac:dyDescent="0.2"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</row>
    <row r="263" spans="2:23" x14ac:dyDescent="0.2"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</row>
    <row r="264" spans="2:23" x14ac:dyDescent="0.2"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</row>
    <row r="265" spans="2:23" x14ac:dyDescent="0.2"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</row>
    <row r="266" spans="2:23" x14ac:dyDescent="0.2"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</row>
    <row r="267" spans="2:23" x14ac:dyDescent="0.2"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</row>
    <row r="268" spans="2:23" x14ac:dyDescent="0.2"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</row>
    <row r="269" spans="2:23" x14ac:dyDescent="0.2"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</row>
    <row r="270" spans="2:23" x14ac:dyDescent="0.2"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</row>
    <row r="271" spans="2:23" x14ac:dyDescent="0.2"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</row>
    <row r="272" spans="2:23" x14ac:dyDescent="0.2"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</row>
    <row r="273" spans="2:23" x14ac:dyDescent="0.2"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</row>
    <row r="274" spans="2:23" x14ac:dyDescent="0.2"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</row>
    <row r="275" spans="2:23" x14ac:dyDescent="0.2"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</row>
    <row r="276" spans="2:23" x14ac:dyDescent="0.2"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</row>
    <row r="277" spans="2:23" x14ac:dyDescent="0.2"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</row>
    <row r="278" spans="2:23" x14ac:dyDescent="0.2"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</row>
    <row r="279" spans="2:23" x14ac:dyDescent="0.2"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</row>
    <row r="280" spans="2:23" x14ac:dyDescent="0.2"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</row>
    <row r="281" spans="2:23" x14ac:dyDescent="0.2"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</row>
    <row r="282" spans="2:23" x14ac:dyDescent="0.2"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</row>
    <row r="283" spans="2:23" x14ac:dyDescent="0.2"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</row>
    <row r="284" spans="2:23" x14ac:dyDescent="0.2"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</row>
    <row r="285" spans="2:23" x14ac:dyDescent="0.2"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</row>
    <row r="286" spans="2:23" x14ac:dyDescent="0.2"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</row>
    <row r="287" spans="2:23" x14ac:dyDescent="0.2"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</row>
    <row r="288" spans="2:23" x14ac:dyDescent="0.2"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</row>
    <row r="289" spans="2:23" x14ac:dyDescent="0.2"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</row>
    <row r="290" spans="2:23" x14ac:dyDescent="0.2"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</row>
    <row r="291" spans="2:23" x14ac:dyDescent="0.2"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</row>
    <row r="292" spans="2:23" x14ac:dyDescent="0.2"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</row>
    <row r="293" spans="2:23" x14ac:dyDescent="0.2"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</row>
    <row r="294" spans="2:23" x14ac:dyDescent="0.2"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</row>
    <row r="295" spans="2:23" x14ac:dyDescent="0.2"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</row>
    <row r="296" spans="2:23" x14ac:dyDescent="0.2"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</row>
    <row r="297" spans="2:23" x14ac:dyDescent="0.2"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</row>
    <row r="298" spans="2:23" x14ac:dyDescent="0.2"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</row>
    <row r="299" spans="2:23" x14ac:dyDescent="0.2"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</row>
  </sheetData>
  <sheetProtection selectLockedCells="1"/>
  <mergeCells count="50">
    <mergeCell ref="W36:W39"/>
    <mergeCell ref="W15:W17"/>
    <mergeCell ref="W28:W30"/>
    <mergeCell ref="C15:C17"/>
    <mergeCell ref="D15:D17"/>
    <mergeCell ref="E15:E17"/>
    <mergeCell ref="B28:F29"/>
    <mergeCell ref="T29:V29"/>
    <mergeCell ref="R29:S29"/>
    <mergeCell ref="I15:I17"/>
    <mergeCell ref="R15:V15"/>
    <mergeCell ref="J15:Q15"/>
    <mergeCell ref="J16:Q16"/>
    <mergeCell ref="U16:U17"/>
    <mergeCell ref="B8:V8"/>
    <mergeCell ref="B12:V12"/>
    <mergeCell ref="B14:V14"/>
    <mergeCell ref="C56:C57"/>
    <mergeCell ref="F15:F17"/>
    <mergeCell ref="D42:D43"/>
    <mergeCell ref="E42:E43"/>
    <mergeCell ref="B38:F39"/>
    <mergeCell ref="B30:V30"/>
    <mergeCell ref="B15:B17"/>
    <mergeCell ref="B42:B43"/>
    <mergeCell ref="C42:C43"/>
    <mergeCell ref="J29:Q29"/>
    <mergeCell ref="T39:V39"/>
    <mergeCell ref="B36:F37"/>
    <mergeCell ref="T37:V37"/>
    <mergeCell ref="C62:C63"/>
    <mergeCell ref="C44:C45"/>
    <mergeCell ref="C46:C49"/>
    <mergeCell ref="C54:C55"/>
    <mergeCell ref="C52:C53"/>
    <mergeCell ref="C50:C51"/>
    <mergeCell ref="G36:H37"/>
    <mergeCell ref="G38:H39"/>
    <mergeCell ref="R16:R17"/>
    <mergeCell ref="C58:C59"/>
    <mergeCell ref="C60:C61"/>
    <mergeCell ref="R37:S37"/>
    <mergeCell ref="J37:Q37"/>
    <mergeCell ref="J39:Q39"/>
    <mergeCell ref="R39:S39"/>
    <mergeCell ref="T16:T17"/>
    <mergeCell ref="S16:S17"/>
    <mergeCell ref="V16:V17"/>
    <mergeCell ref="G15:H16"/>
    <mergeCell ref="G28:H29"/>
  </mergeCells>
  <phoneticPr fontId="3" type="noConversion"/>
  <pageMargins left="0.70866141732283472" right="0.70866141732283472" top="0.74803149606299213" bottom="0.74803149606299213" header="0.31496062992125984" footer="0.31496062992125984"/>
  <pageSetup paperSize="256" scale="72" orientation="portrait" r:id="rId1"/>
  <headerFooter alignWithMargins="0">
    <oddFooter>&amp;LF 799.24/Ed.01_F01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72"/>
  <sheetViews>
    <sheetView view="pageBreakPreview" zoomScale="90" zoomScaleNormal="115" zoomScaleSheetLayoutView="90" workbookViewId="0">
      <selection activeCell="G29" sqref="G29"/>
    </sheetView>
  </sheetViews>
  <sheetFormatPr defaultColWidth="9.140625" defaultRowHeight="11.25" x14ac:dyDescent="0.2"/>
  <cols>
    <col min="1" max="1" width="3.28515625" style="79" customWidth="1"/>
    <col min="2" max="3" width="4.42578125" style="87" customWidth="1"/>
    <col min="4" max="4" width="35" style="87" customWidth="1"/>
    <col min="5" max="5" width="11.7109375" style="87" customWidth="1"/>
    <col min="6" max="6" width="3.7109375" style="87" customWidth="1"/>
    <col min="7" max="7" width="8.28515625" style="87" customWidth="1"/>
    <col min="8" max="8" width="3.28515625" style="87" customWidth="1"/>
    <col min="9" max="9" width="3.7109375" style="87" customWidth="1"/>
    <col min="10" max="10" width="2.7109375" style="87" customWidth="1"/>
    <col min="11" max="12" width="2.85546875" style="87" customWidth="1"/>
    <col min="13" max="13" width="3.7109375" style="87" customWidth="1"/>
    <col min="14" max="14" width="5.28515625" style="87" customWidth="1"/>
    <col min="15" max="15" width="5.7109375" style="87" customWidth="1"/>
    <col min="16" max="16" width="6.85546875" style="87" customWidth="1"/>
    <col min="17" max="17" width="5.28515625" style="87" customWidth="1"/>
    <col min="18" max="18" width="4.85546875" style="87" customWidth="1"/>
    <col min="19" max="19" width="8.140625" style="87" customWidth="1"/>
    <col min="20" max="20" width="3.42578125" style="81" customWidth="1"/>
    <col min="21" max="21" width="4.42578125" style="81" customWidth="1"/>
    <col min="22" max="32" width="4.140625" style="81" customWidth="1"/>
    <col min="33" max="33" width="4.5703125" style="81" customWidth="1"/>
    <col min="34" max="47" width="3.85546875" style="81" customWidth="1"/>
    <col min="48" max="59" width="9.140625" style="81"/>
    <col min="60" max="16384" width="9.140625" style="87"/>
  </cols>
  <sheetData>
    <row r="1" spans="1:59" s="80" customFormat="1" x14ac:dyDescent="0.2">
      <c r="A1" s="79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</row>
    <row r="2" spans="1:59" s="83" customFormat="1" ht="15" x14ac:dyDescent="0.2">
      <c r="A2" s="82"/>
      <c r="B2" s="17" t="s">
        <v>77</v>
      </c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</row>
    <row r="3" spans="1:59" s="83" customFormat="1" ht="15" x14ac:dyDescent="0.2">
      <c r="A3" s="82"/>
      <c r="B3" s="84" t="str">
        <f>[1]Pagina1!D3</f>
        <v>FACULTATEA DE INGINERIE</v>
      </c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</row>
    <row r="4" spans="1:59" s="83" customFormat="1" ht="12.75" x14ac:dyDescent="0.2">
      <c r="A4" s="82"/>
      <c r="N4" s="83" t="str">
        <f>Pagina1!I6</f>
        <v>APROBARE SENAT</v>
      </c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</row>
    <row r="5" spans="1:59" s="83" customFormat="1" ht="12.75" x14ac:dyDescent="0.2">
      <c r="A5" s="82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</row>
    <row r="6" spans="1:59" s="83" customFormat="1" ht="15" x14ac:dyDescent="0.2">
      <c r="A6" s="82"/>
      <c r="B6" s="86"/>
      <c r="D6" s="86"/>
      <c r="N6" s="83" t="s">
        <v>46</v>
      </c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</row>
    <row r="7" spans="1:59" s="83" customFormat="1" ht="15" x14ac:dyDescent="0.2">
      <c r="A7" s="82"/>
      <c r="D7" s="86"/>
      <c r="N7" s="83" t="str">
        <f>Pagina1!G9</f>
        <v>………………………..</v>
      </c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</row>
    <row r="8" spans="1:59" s="83" customFormat="1" ht="15" x14ac:dyDescent="0.2">
      <c r="A8" s="82"/>
      <c r="D8" s="86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</row>
    <row r="9" spans="1:59" s="83" customFormat="1" ht="15.75" x14ac:dyDescent="0.2">
      <c r="A9" s="82"/>
      <c r="B9" s="592" t="s">
        <v>18</v>
      </c>
      <c r="C9" s="592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</row>
    <row r="10" spans="1:59" ht="12.75" x14ac:dyDescent="0.2">
      <c r="T10" s="83"/>
    </row>
    <row r="11" spans="1:59" ht="12.75" x14ac:dyDescent="0.2">
      <c r="B11" s="88" t="str">
        <f>CONCATENATE(Pagina1!B11,"  ",Pagina1!D11)</f>
        <v xml:space="preserve">Domeniul:  </v>
      </c>
      <c r="C11" s="89"/>
      <c r="E11" s="90"/>
      <c r="T11" s="83"/>
    </row>
    <row r="12" spans="1:59" ht="12.75" x14ac:dyDescent="0.2">
      <c r="B12" s="122" t="str">
        <f>CONCATENATE(Pagina1!B12,"  ",Pagina1!D12)</f>
        <v xml:space="preserve">Programul de studii:  </v>
      </c>
      <c r="E12" s="90"/>
      <c r="T12" s="83"/>
    </row>
    <row r="13" spans="1:59" ht="12.75" x14ac:dyDescent="0.2">
      <c r="B13" s="91"/>
      <c r="T13" s="83"/>
    </row>
    <row r="14" spans="1:59" s="94" customFormat="1" ht="15.75" x14ac:dyDescent="0.2">
      <c r="A14" s="92"/>
      <c r="B14" s="592" t="s">
        <v>203</v>
      </c>
      <c r="C14" s="592"/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8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</row>
    <row r="15" spans="1:59" ht="13.5" thickBot="1" x14ac:dyDescent="0.25">
      <c r="C15" s="95"/>
      <c r="E15" s="96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83"/>
    </row>
    <row r="16" spans="1:59" ht="13.5" customHeight="1" thickBot="1" x14ac:dyDescent="0.25">
      <c r="B16" s="593" t="s">
        <v>204</v>
      </c>
      <c r="C16" s="594"/>
      <c r="D16" s="594"/>
      <c r="E16" s="594"/>
      <c r="F16" s="594"/>
      <c r="G16" s="594"/>
      <c r="H16" s="594"/>
      <c r="I16" s="594"/>
      <c r="J16" s="594"/>
      <c r="K16" s="594"/>
      <c r="L16" s="594"/>
      <c r="M16" s="594"/>
      <c r="N16" s="594"/>
      <c r="O16" s="594"/>
      <c r="P16" s="594"/>
      <c r="Q16" s="594"/>
      <c r="R16" s="594"/>
      <c r="S16" s="595"/>
      <c r="T16" s="83"/>
    </row>
    <row r="17" spans="1:59" s="99" customFormat="1" ht="18.75" customHeight="1" x14ac:dyDescent="0.2">
      <c r="A17" s="97"/>
      <c r="B17" s="596" t="s">
        <v>0</v>
      </c>
      <c r="C17" s="598" t="s">
        <v>28</v>
      </c>
      <c r="D17" s="598" t="s">
        <v>1</v>
      </c>
      <c r="E17" s="598" t="s">
        <v>3</v>
      </c>
      <c r="F17" s="598" t="s">
        <v>2</v>
      </c>
      <c r="G17" s="598" t="s">
        <v>8</v>
      </c>
      <c r="H17" s="600" t="s">
        <v>9</v>
      </c>
      <c r="I17" s="596" t="s">
        <v>14</v>
      </c>
      <c r="J17" s="598"/>
      <c r="K17" s="598"/>
      <c r="L17" s="600"/>
      <c r="M17" s="602"/>
      <c r="N17" s="603" t="s">
        <v>15</v>
      </c>
      <c r="O17" s="598"/>
      <c r="P17" s="598"/>
      <c r="Q17" s="598"/>
      <c r="R17" s="598"/>
      <c r="S17" s="602"/>
      <c r="T17" s="83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</row>
    <row r="18" spans="1:59" s="99" customFormat="1" ht="13.5" customHeight="1" thickBot="1" x14ac:dyDescent="0.25">
      <c r="A18" s="97"/>
      <c r="B18" s="597"/>
      <c r="C18" s="599"/>
      <c r="D18" s="599"/>
      <c r="E18" s="599"/>
      <c r="F18" s="599"/>
      <c r="G18" s="599"/>
      <c r="H18" s="601"/>
      <c r="I18" s="256" t="s">
        <v>4</v>
      </c>
      <c r="J18" s="257" t="s">
        <v>5</v>
      </c>
      <c r="K18" s="257" t="s">
        <v>6</v>
      </c>
      <c r="L18" s="258" t="s">
        <v>7</v>
      </c>
      <c r="M18" s="258" t="s">
        <v>221</v>
      </c>
      <c r="N18" s="259" t="s">
        <v>12</v>
      </c>
      <c r="O18" s="257" t="s">
        <v>13</v>
      </c>
      <c r="P18" s="314" t="s">
        <v>196</v>
      </c>
      <c r="Q18" s="99" t="s">
        <v>225</v>
      </c>
      <c r="R18" s="99" t="s">
        <v>228</v>
      </c>
      <c r="S18" s="258"/>
      <c r="T18" s="83"/>
      <c r="U18" s="98" t="s">
        <v>26</v>
      </c>
      <c r="V18" s="100" t="s">
        <v>4</v>
      </c>
      <c r="W18" s="100" t="s">
        <v>5</v>
      </c>
      <c r="X18" s="100" t="s">
        <v>6</v>
      </c>
      <c r="Y18" s="100" t="s">
        <v>7</v>
      </c>
      <c r="Z18" s="98"/>
      <c r="AA18" s="101" t="s">
        <v>12</v>
      </c>
      <c r="AB18" s="101" t="s">
        <v>13</v>
      </c>
      <c r="AC18" s="101" t="s">
        <v>10</v>
      </c>
      <c r="AD18" s="102" t="s">
        <v>11</v>
      </c>
      <c r="AE18" s="98"/>
      <c r="AF18" s="98"/>
      <c r="AG18" s="98" t="s">
        <v>13</v>
      </c>
      <c r="AH18" s="98" t="s">
        <v>21</v>
      </c>
      <c r="AI18" s="98" t="s">
        <v>22</v>
      </c>
      <c r="AJ18" s="98" t="s">
        <v>29</v>
      </c>
      <c r="AK18" s="98" t="s">
        <v>24</v>
      </c>
      <c r="AL18" s="98"/>
      <c r="AM18" s="98"/>
      <c r="AN18" s="98"/>
      <c r="AO18" s="98"/>
      <c r="AP18" s="98"/>
      <c r="AQ18" s="98"/>
      <c r="AR18" s="98" t="s">
        <v>34</v>
      </c>
      <c r="AS18" s="98" t="s">
        <v>23</v>
      </c>
      <c r="AT18" s="98" t="s">
        <v>30</v>
      </c>
      <c r="AU18" s="98" t="s">
        <v>25</v>
      </c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</row>
    <row r="19" spans="1:59" ht="15" customHeight="1" x14ac:dyDescent="0.2">
      <c r="B19" s="260">
        <v>2</v>
      </c>
      <c r="C19" s="261" t="s">
        <v>5</v>
      </c>
      <c r="D19" s="182" t="s">
        <v>198</v>
      </c>
      <c r="E19" s="261" t="s">
        <v>237</v>
      </c>
      <c r="F19" s="262"/>
      <c r="G19" s="262"/>
      <c r="H19" s="262" t="s">
        <v>75</v>
      </c>
      <c r="I19" s="262"/>
      <c r="J19" s="262"/>
      <c r="K19" s="262"/>
      <c r="L19" s="262"/>
      <c r="M19" s="262"/>
      <c r="N19" s="263"/>
      <c r="O19" s="264"/>
      <c r="P19" s="264"/>
      <c r="Q19" s="264"/>
      <c r="R19" s="263"/>
      <c r="S19" s="265"/>
      <c r="T19" s="83"/>
      <c r="U19" s="81">
        <f>IF(F19="DL",0,G19)</f>
        <v>0</v>
      </c>
      <c r="V19" s="81">
        <f>IF(F19="DL",0,I19)</f>
        <v>0</v>
      </c>
      <c r="W19" s="81">
        <f>IF(F19="DL",0,J19)</f>
        <v>0</v>
      </c>
      <c r="X19" s="81">
        <f>IF(F19="DL",0,K19)</f>
        <v>0</v>
      </c>
      <c r="Y19" s="81">
        <f>IF(F19="DL",0,M19)</f>
        <v>0</v>
      </c>
      <c r="AA19" s="81">
        <f>IF($F19="DL",0,N19)</f>
        <v>0</v>
      </c>
      <c r="AB19" s="81">
        <f>IF($F19="DL",0,O19)</f>
        <v>0</v>
      </c>
      <c r="AC19" s="81">
        <f t="shared" ref="AC19:AD20" si="0">IF($F19="DL",0,R19)</f>
        <v>0</v>
      </c>
      <c r="AD19" s="81">
        <f t="shared" si="0"/>
        <v>0</v>
      </c>
      <c r="AF19" s="81">
        <f>IF(F19="DL",0,1)</f>
        <v>1</v>
      </c>
      <c r="AG19" s="81">
        <f>J19+K19+M19</f>
        <v>0</v>
      </c>
      <c r="AH19" s="81">
        <f>$AF19*IF($C19="F",$R19,0)</f>
        <v>0</v>
      </c>
      <c r="AI19" s="81">
        <f>$AF19*IF($C19="C",$R19,0)</f>
        <v>0</v>
      </c>
      <c r="AJ19" s="81">
        <f>$AF19*IF($C19="D",$R19,0)</f>
        <v>0</v>
      </c>
      <c r="AK19" s="81">
        <f>$AF19*IF($C19="S",$R19,0)</f>
        <v>0</v>
      </c>
      <c r="AR19" s="81" t="e">
        <f>AF19*IF(#REF!&lt;&gt;"",R19,0)</f>
        <v>#REF!</v>
      </c>
      <c r="AS19" s="81">
        <f>IF(F19="DI",R19,0)</f>
        <v>0</v>
      </c>
      <c r="AT19" s="81">
        <f>IF(F19="DO",R19,0)</f>
        <v>0</v>
      </c>
      <c r="AU19" s="81">
        <f>IF(F19="DL",R19,0)</f>
        <v>0</v>
      </c>
    </row>
    <row r="20" spans="1:59" ht="15" customHeight="1" thickBot="1" x14ac:dyDescent="0.25">
      <c r="B20" s="266"/>
      <c r="C20" s="267"/>
      <c r="D20" s="268"/>
      <c r="E20" s="267"/>
      <c r="F20" s="267"/>
      <c r="G20" s="267"/>
      <c r="H20" s="267"/>
      <c r="I20" s="267"/>
      <c r="J20" s="267"/>
      <c r="K20" s="267"/>
      <c r="L20" s="267"/>
      <c r="M20" s="267"/>
      <c r="N20" s="269"/>
      <c r="O20" s="270"/>
      <c r="P20" s="270"/>
      <c r="Q20" s="270"/>
      <c r="R20" s="269"/>
      <c r="S20" s="271"/>
      <c r="T20" s="83"/>
      <c r="U20" s="81">
        <f>IF(F20="DL",0,G20)</f>
        <v>0</v>
      </c>
      <c r="V20" s="81">
        <f>IF(F20="DL",0,I20)</f>
        <v>0</v>
      </c>
      <c r="W20" s="81">
        <f>IF(F20="DL",0,J20)</f>
        <v>0</v>
      </c>
      <c r="X20" s="81">
        <f>IF(F20="DL",0,K20)</f>
        <v>0</v>
      </c>
      <c r="Y20" s="81">
        <f>IF(F20="DL",0,M20)</f>
        <v>0</v>
      </c>
      <c r="AA20" s="81">
        <f>IF($F20="DL",0,N20)</f>
        <v>0</v>
      </c>
      <c r="AB20" s="81">
        <f>IF($F20="DL",0,O20)</f>
        <v>0</v>
      </c>
      <c r="AC20" s="81">
        <f t="shared" si="0"/>
        <v>0</v>
      </c>
      <c r="AD20" s="81">
        <f t="shared" si="0"/>
        <v>0</v>
      </c>
      <c r="AF20" s="81">
        <f>IF(F20="DL",0,1)</f>
        <v>1</v>
      </c>
      <c r="AG20" s="81">
        <f>J20+K20+M20</f>
        <v>0</v>
      </c>
      <c r="AH20" s="81">
        <f>$AF20*IF($C20="F",$R20,0)</f>
        <v>0</v>
      </c>
      <c r="AI20" s="81">
        <f>$AF20*IF($C20="C",$R20,0)</f>
        <v>0</v>
      </c>
      <c r="AJ20" s="81">
        <f>$AF20*IF($C20="D",$R20,0)</f>
        <v>0</v>
      </c>
      <c r="AK20" s="81">
        <f>$AF20*IF($C20="S",$R20,0)</f>
        <v>0</v>
      </c>
      <c r="AR20" s="81" t="e">
        <f>AF20*IF(#REF!&lt;&gt;"",R20,0)</f>
        <v>#REF!</v>
      </c>
      <c r="AS20" s="81">
        <f>IF(F20="DI",R20,0)</f>
        <v>0</v>
      </c>
      <c r="AT20" s="81">
        <f>IF(F20="DO",R20,0)</f>
        <v>0</v>
      </c>
      <c r="AU20" s="81">
        <f>IF(F20="DL",R20,0)</f>
        <v>0</v>
      </c>
    </row>
    <row r="21" spans="1:59" s="81" customFormat="1" ht="15" customHeight="1" thickBot="1" x14ac:dyDescent="0.25">
      <c r="A21" s="79"/>
      <c r="B21" s="578" t="s">
        <v>71</v>
      </c>
      <c r="C21" s="579"/>
      <c r="D21" s="579"/>
      <c r="E21" s="579"/>
      <c r="F21" s="580"/>
      <c r="G21" s="584"/>
      <c r="H21" s="103"/>
      <c r="I21" s="104"/>
      <c r="J21" s="104"/>
      <c r="K21" s="104"/>
      <c r="L21" s="315"/>
      <c r="M21" s="105"/>
      <c r="N21" s="106"/>
      <c r="O21" s="107"/>
      <c r="P21" s="107"/>
      <c r="Q21" s="107"/>
      <c r="R21" s="107"/>
      <c r="S21" s="108"/>
      <c r="T21" s="83"/>
      <c r="U21" s="109">
        <f>SUM(U19:U20)</f>
        <v>0</v>
      </c>
      <c r="V21" s="109">
        <f>SUM(V19:V20)</f>
        <v>0</v>
      </c>
      <c r="W21" s="109">
        <f>SUM(W19:W20)</f>
        <v>0</v>
      </c>
      <c r="X21" s="109">
        <f>SUM(X19:X20)</f>
        <v>0</v>
      </c>
      <c r="Y21" s="109">
        <f>SUM(Y19:Y20)</f>
        <v>0</v>
      </c>
      <c r="Z21" s="109"/>
      <c r="AA21" s="109">
        <f>SUM(AA19:AA20)</f>
        <v>0</v>
      </c>
      <c r="AB21" s="109">
        <f>SUM(AB19:AB20)</f>
        <v>0</v>
      </c>
      <c r="AC21" s="109">
        <f>SUM(AC19:AC20)</f>
        <v>0</v>
      </c>
      <c r="AD21" s="109">
        <f>SUM(AD19:AD20)</f>
        <v>0</v>
      </c>
      <c r="AE21" s="109"/>
      <c r="AF21" s="109">
        <f t="shared" ref="AF21:AK21" si="1">SUM(AF19:AF20)</f>
        <v>2</v>
      </c>
      <c r="AG21" s="109">
        <f t="shared" si="1"/>
        <v>0</v>
      </c>
      <c r="AH21" s="109">
        <f t="shared" si="1"/>
        <v>0</v>
      </c>
      <c r="AI21" s="109">
        <f t="shared" si="1"/>
        <v>0</v>
      </c>
      <c r="AJ21" s="109">
        <f t="shared" si="1"/>
        <v>0</v>
      </c>
      <c r="AK21" s="109">
        <f t="shared" si="1"/>
        <v>0</v>
      </c>
      <c r="AL21" s="109"/>
      <c r="AM21" s="109"/>
      <c r="AN21" s="109"/>
      <c r="AO21" s="109"/>
      <c r="AP21" s="109"/>
      <c r="AQ21" s="109"/>
      <c r="AR21" s="109" t="e">
        <f>SUM(AR19:AR20)</f>
        <v>#REF!</v>
      </c>
      <c r="AS21" s="109">
        <f>SUM(AS19:AS20)</f>
        <v>0</v>
      </c>
      <c r="AT21" s="109">
        <f>SUM(AT19:AT20)</f>
        <v>0</v>
      </c>
      <c r="AU21" s="109">
        <f>SUM(AU19:AU20)</f>
        <v>0</v>
      </c>
    </row>
    <row r="22" spans="1:59" s="81" customFormat="1" ht="15" customHeight="1" thickBot="1" x14ac:dyDescent="0.25">
      <c r="A22" s="79"/>
      <c r="B22" s="581"/>
      <c r="C22" s="582"/>
      <c r="D22" s="582"/>
      <c r="E22" s="582"/>
      <c r="F22" s="583"/>
      <c r="G22" s="585"/>
      <c r="H22" s="110"/>
      <c r="I22" s="586"/>
      <c r="J22" s="587"/>
      <c r="K22" s="587"/>
      <c r="L22" s="587"/>
      <c r="M22" s="588"/>
      <c r="N22" s="589"/>
      <c r="O22" s="590"/>
      <c r="P22" s="590"/>
      <c r="Q22" s="590"/>
      <c r="R22" s="590"/>
      <c r="S22" s="591"/>
      <c r="T22" s="83"/>
      <c r="W22" s="109">
        <f>I22</f>
        <v>0</v>
      </c>
      <c r="AF22" s="81">
        <f>IF(F22="DL",0,1)</f>
        <v>1</v>
      </c>
    </row>
    <row r="23" spans="1:59" s="81" customFormat="1" ht="15" customHeight="1" thickBot="1" x14ac:dyDescent="0.25">
      <c r="A23" s="79"/>
      <c r="B23" s="111"/>
      <c r="C23" s="111"/>
      <c r="D23" s="111"/>
      <c r="E23" s="111"/>
      <c r="F23" s="111"/>
      <c r="G23" s="95"/>
      <c r="H23" s="89"/>
      <c r="I23" s="95"/>
      <c r="J23" s="95"/>
      <c r="K23" s="95"/>
      <c r="L23" s="95"/>
      <c r="M23" s="95"/>
      <c r="N23" s="87"/>
      <c r="O23" s="87"/>
      <c r="P23" s="87"/>
      <c r="Q23" s="87"/>
      <c r="R23" s="95"/>
      <c r="S23" s="95"/>
      <c r="T23" s="83"/>
      <c r="W23" s="109"/>
    </row>
    <row r="24" spans="1:59" s="81" customFormat="1" ht="15" customHeight="1" thickBot="1" x14ac:dyDescent="0.25">
      <c r="A24" s="79"/>
      <c r="B24" s="111"/>
      <c r="C24" s="111"/>
      <c r="D24" s="111"/>
      <c r="E24" s="111"/>
      <c r="F24" s="111"/>
      <c r="G24" s="95"/>
      <c r="H24" s="89"/>
      <c r="I24" s="180" t="s">
        <v>9</v>
      </c>
      <c r="J24" s="152" t="s">
        <v>35</v>
      </c>
      <c r="K24" s="95"/>
      <c r="L24" s="95"/>
      <c r="M24" s="87"/>
      <c r="N24" s="87"/>
      <c r="O24" s="87"/>
      <c r="P24" s="87"/>
      <c r="Q24" s="87"/>
      <c r="R24" s="95"/>
      <c r="S24" s="95"/>
      <c r="T24" s="83"/>
      <c r="W24" s="109"/>
    </row>
    <row r="25" spans="1:59" s="81" customFormat="1" ht="15" customHeight="1" thickBot="1" x14ac:dyDescent="0.25">
      <c r="A25" s="79"/>
      <c r="B25" s="111"/>
      <c r="C25" s="111"/>
      <c r="D25" s="111"/>
      <c r="E25" s="111"/>
      <c r="F25" s="111"/>
      <c r="G25" s="95"/>
      <c r="H25" s="89"/>
      <c r="I25" s="180" t="s">
        <v>4</v>
      </c>
      <c r="J25" s="152" t="s">
        <v>36</v>
      </c>
      <c r="K25" s="95"/>
      <c r="L25" s="95"/>
      <c r="M25" s="87"/>
      <c r="N25" s="87"/>
      <c r="O25" s="87"/>
      <c r="P25" s="87"/>
      <c r="Q25" s="87"/>
      <c r="R25" s="95"/>
      <c r="S25" s="95"/>
      <c r="T25" s="83"/>
      <c r="W25" s="109"/>
    </row>
    <row r="26" spans="1:59" s="81" customFormat="1" ht="15" customHeight="1" thickBot="1" x14ac:dyDescent="0.25">
      <c r="A26" s="79"/>
      <c r="B26" s="111"/>
      <c r="C26" s="111"/>
      <c r="D26" s="111"/>
      <c r="E26" s="111"/>
      <c r="F26" s="111"/>
      <c r="G26" s="95"/>
      <c r="H26" s="89"/>
      <c r="I26" s="180" t="s">
        <v>5</v>
      </c>
      <c r="J26" s="152" t="s">
        <v>37</v>
      </c>
      <c r="K26" s="95"/>
      <c r="L26" s="95"/>
      <c r="M26" s="87"/>
      <c r="N26" s="87"/>
      <c r="O26" s="87"/>
      <c r="P26" s="87"/>
      <c r="Q26" s="87"/>
      <c r="R26" s="95"/>
      <c r="S26" s="95"/>
      <c r="T26" s="83"/>
      <c r="W26" s="109"/>
    </row>
    <row r="27" spans="1:59" s="81" customFormat="1" ht="15" customHeight="1" thickBot="1" x14ac:dyDescent="0.25">
      <c r="A27" s="79"/>
      <c r="B27" s="111"/>
      <c r="C27" s="111"/>
      <c r="D27" s="111"/>
      <c r="E27" s="111"/>
      <c r="F27" s="111"/>
      <c r="G27" s="95"/>
      <c r="H27" s="89"/>
      <c r="I27" s="180" t="s">
        <v>6</v>
      </c>
      <c r="J27" s="152" t="s">
        <v>38</v>
      </c>
      <c r="K27" s="95"/>
      <c r="L27" s="95"/>
      <c r="M27" s="87"/>
      <c r="N27" s="87"/>
      <c r="O27" s="87"/>
      <c r="P27" s="87"/>
      <c r="Q27" s="87"/>
      <c r="R27" s="95"/>
      <c r="S27" s="95"/>
      <c r="T27" s="83"/>
      <c r="W27" s="109"/>
    </row>
    <row r="28" spans="1:59" s="81" customFormat="1" ht="15" customHeight="1" thickBot="1" x14ac:dyDescent="0.25">
      <c r="A28" s="79"/>
      <c r="B28" s="111"/>
      <c r="C28" s="111"/>
      <c r="D28" s="111"/>
      <c r="E28" s="111"/>
      <c r="F28" s="111"/>
      <c r="G28" s="95"/>
      <c r="H28" s="89"/>
      <c r="I28" s="180" t="s">
        <v>7</v>
      </c>
      <c r="J28" s="152" t="s">
        <v>39</v>
      </c>
      <c r="K28" s="87"/>
      <c r="L28" s="87"/>
      <c r="M28" s="87"/>
      <c r="N28" s="87"/>
      <c r="O28" s="87"/>
      <c r="P28" s="87"/>
      <c r="Q28" s="87"/>
      <c r="R28" s="95"/>
      <c r="S28" s="95"/>
      <c r="T28" s="83"/>
      <c r="W28" s="109"/>
    </row>
    <row r="29" spans="1:59" s="81" customFormat="1" ht="15" customHeight="1" thickBot="1" x14ac:dyDescent="0.25">
      <c r="A29" s="79"/>
      <c r="B29" s="111"/>
      <c r="C29" s="111"/>
      <c r="D29" s="111"/>
      <c r="E29" s="111"/>
      <c r="F29" s="111"/>
      <c r="G29" s="95"/>
      <c r="H29" s="89"/>
      <c r="I29" s="310" t="s">
        <v>229</v>
      </c>
      <c r="J29" s="577" t="s">
        <v>223</v>
      </c>
      <c r="K29" s="577"/>
      <c r="L29" s="577"/>
      <c r="M29" s="577"/>
      <c r="N29" s="577"/>
      <c r="O29" s="577"/>
      <c r="P29" s="313"/>
      <c r="Q29" s="313"/>
      <c r="R29" s="126"/>
      <c r="S29" s="126"/>
      <c r="T29" s="83"/>
      <c r="W29" s="109"/>
    </row>
    <row r="30" spans="1:59" s="81" customFormat="1" ht="15" customHeight="1" thickBot="1" x14ac:dyDescent="0.25">
      <c r="A30" s="79"/>
      <c r="B30" s="111"/>
      <c r="C30" s="111"/>
      <c r="D30" s="111"/>
      <c r="E30" s="111"/>
      <c r="F30" s="111"/>
      <c r="G30" s="95"/>
      <c r="H30" s="89"/>
      <c r="I30" s="180" t="s">
        <v>12</v>
      </c>
      <c r="J30" s="152" t="s">
        <v>40</v>
      </c>
      <c r="K30" s="87"/>
      <c r="L30" s="87"/>
      <c r="M30" s="87"/>
      <c r="N30" s="87"/>
      <c r="O30" s="87"/>
      <c r="P30" s="87"/>
      <c r="Q30" s="87"/>
      <c r="R30" s="95"/>
      <c r="S30" s="95"/>
      <c r="T30" s="83"/>
      <c r="W30" s="109"/>
    </row>
    <row r="31" spans="1:59" s="81" customFormat="1" ht="15" customHeight="1" thickBot="1" x14ac:dyDescent="0.25">
      <c r="A31" s="79"/>
      <c r="B31" s="111"/>
      <c r="C31" s="111"/>
      <c r="D31" s="111"/>
      <c r="E31" s="111"/>
      <c r="F31" s="111"/>
      <c r="G31" s="95"/>
      <c r="H31" s="89"/>
      <c r="I31" s="180" t="s">
        <v>13</v>
      </c>
      <c r="J31" s="152" t="s">
        <v>210</v>
      </c>
      <c r="K31" s="87"/>
      <c r="L31" s="87"/>
      <c r="M31" s="87"/>
      <c r="N31" s="87"/>
      <c r="O31" s="87"/>
      <c r="P31" s="87"/>
      <c r="Q31" s="87"/>
      <c r="R31" s="95"/>
      <c r="S31" s="95"/>
      <c r="T31" s="83"/>
      <c r="W31" s="109"/>
    </row>
    <row r="32" spans="1:59" s="81" customFormat="1" ht="12.75" customHeight="1" thickBot="1" x14ac:dyDescent="0.25">
      <c r="A32" s="79"/>
      <c r="B32" s="111"/>
      <c r="C32" s="111"/>
      <c r="D32" s="111"/>
      <c r="E32" s="111"/>
      <c r="F32" s="111"/>
      <c r="G32" s="95"/>
      <c r="H32" s="89"/>
      <c r="I32" s="145" t="s">
        <v>196</v>
      </c>
      <c r="J32" s="178" t="s">
        <v>199</v>
      </c>
      <c r="K32" s="87"/>
      <c r="L32" s="87"/>
      <c r="M32" s="87"/>
      <c r="N32" s="87"/>
      <c r="O32" s="87"/>
      <c r="P32" s="87"/>
      <c r="Q32" s="87"/>
      <c r="R32" s="95"/>
      <c r="S32" s="95"/>
      <c r="T32" s="83"/>
      <c r="W32" s="109"/>
    </row>
    <row r="33" spans="1:23" s="81" customFormat="1" ht="12.75" customHeight="1" thickBot="1" x14ac:dyDescent="0.25">
      <c r="A33" s="79"/>
      <c r="B33" s="95"/>
      <c r="C33" s="95"/>
      <c r="D33" s="95"/>
      <c r="E33" s="95"/>
      <c r="F33" s="95"/>
      <c r="G33" s="95"/>
      <c r="H33" s="89"/>
      <c r="I33" s="309" t="s">
        <v>225</v>
      </c>
      <c r="J33" s="18" t="s">
        <v>226</v>
      </c>
      <c r="K33" s="307"/>
      <c r="L33" s="307"/>
      <c r="M33" s="307"/>
      <c r="N33" s="307"/>
      <c r="O33" s="307"/>
      <c r="P33" s="307"/>
      <c r="Q33" s="307"/>
      <c r="R33" s="18"/>
      <c r="S33" s="95"/>
      <c r="T33" s="83"/>
      <c r="W33" s="109"/>
    </row>
    <row r="34" spans="1:23" s="81" customFormat="1" ht="12" customHeight="1" thickBot="1" x14ac:dyDescent="0.25">
      <c r="A34" s="79"/>
      <c r="B34" s="87"/>
      <c r="C34" s="95"/>
      <c r="D34" s="95"/>
      <c r="E34" s="95"/>
      <c r="F34" s="95"/>
      <c r="G34" s="95"/>
      <c r="H34" s="89"/>
      <c r="I34" s="309" t="s">
        <v>228</v>
      </c>
      <c r="J34" s="18" t="s">
        <v>227</v>
      </c>
      <c r="K34" s="307"/>
      <c r="L34" s="307"/>
      <c r="M34" s="307"/>
      <c r="N34" s="307"/>
      <c r="O34" s="307"/>
      <c r="P34" s="307"/>
      <c r="Q34" s="307"/>
      <c r="R34" s="18"/>
      <c r="S34" s="95"/>
      <c r="T34" s="127"/>
      <c r="W34" s="109"/>
    </row>
    <row r="35" spans="1:23" s="81" customFormat="1" ht="13.5" thickBot="1" x14ac:dyDescent="0.25">
      <c r="A35" s="79"/>
      <c r="B35" s="87"/>
      <c r="C35" s="87"/>
      <c r="D35" s="87"/>
      <c r="E35" s="87"/>
      <c r="F35" s="87"/>
      <c r="G35" s="87"/>
      <c r="H35" s="87"/>
      <c r="I35" s="145" t="s">
        <v>5</v>
      </c>
      <c r="J35" s="178" t="s">
        <v>193</v>
      </c>
      <c r="K35" s="87"/>
      <c r="L35" s="87"/>
      <c r="M35" s="87"/>
      <c r="N35" s="87"/>
      <c r="O35" s="127"/>
      <c r="P35" s="127"/>
      <c r="Q35" s="127"/>
      <c r="R35" s="127"/>
      <c r="S35" s="127"/>
      <c r="T35" s="83"/>
    </row>
    <row r="36" spans="1:23" s="81" customFormat="1" ht="12.75" customHeight="1" thickBot="1" x14ac:dyDescent="0.25">
      <c r="A36" s="79"/>
      <c r="B36" s="87"/>
      <c r="C36" s="91"/>
      <c r="D36" s="87"/>
      <c r="E36" s="87"/>
      <c r="F36" s="87"/>
      <c r="G36" s="128"/>
      <c r="H36" s="128" t="s">
        <v>74</v>
      </c>
      <c r="I36" s="145" t="s">
        <v>183</v>
      </c>
      <c r="J36" s="178" t="s">
        <v>194</v>
      </c>
      <c r="K36" s="87"/>
      <c r="L36" s="87"/>
      <c r="M36" s="87"/>
      <c r="N36" s="87"/>
      <c r="O36" s="87"/>
      <c r="P36" s="87"/>
      <c r="Q36" s="87"/>
      <c r="R36" s="126"/>
      <c r="S36" s="87"/>
      <c r="T36" s="128"/>
    </row>
    <row r="37" spans="1:23" s="81" customFormat="1" ht="13.5" thickBot="1" x14ac:dyDescent="0.25">
      <c r="A37" s="79"/>
      <c r="B37" s="87"/>
      <c r="C37" s="91"/>
      <c r="D37" s="87"/>
      <c r="E37" s="87"/>
      <c r="F37" s="87"/>
      <c r="G37" s="87"/>
      <c r="H37" s="87"/>
      <c r="I37" s="145" t="s">
        <v>23</v>
      </c>
      <c r="J37" s="178" t="s">
        <v>43</v>
      </c>
      <c r="K37" s="87"/>
      <c r="L37" s="87"/>
      <c r="M37" s="87"/>
      <c r="N37" s="87"/>
      <c r="O37" s="87"/>
      <c r="P37" s="87"/>
      <c r="Q37" s="87"/>
      <c r="R37" s="126"/>
      <c r="S37" s="128"/>
      <c r="T37" s="83"/>
    </row>
    <row r="38" spans="1:23" s="81" customFormat="1" ht="13.5" thickBot="1" x14ac:dyDescent="0.25">
      <c r="A38" s="79"/>
      <c r="B38" s="87"/>
      <c r="C38" s="91"/>
      <c r="D38" s="87"/>
      <c r="E38" s="87"/>
      <c r="F38" s="87"/>
      <c r="G38" s="87"/>
      <c r="H38" s="87"/>
      <c r="I38" s="145" t="s">
        <v>30</v>
      </c>
      <c r="J38" s="178" t="s">
        <v>44</v>
      </c>
      <c r="K38" s="87"/>
      <c r="L38" s="87"/>
      <c r="M38" s="87"/>
      <c r="N38" s="87"/>
      <c r="O38" s="3"/>
      <c r="P38" s="305"/>
      <c r="Q38" s="305"/>
      <c r="R38" s="87"/>
      <c r="S38" s="87"/>
      <c r="T38" s="83"/>
    </row>
    <row r="39" spans="1:23" s="81" customFormat="1" ht="13.5" thickBot="1" x14ac:dyDescent="0.25">
      <c r="A39" s="79"/>
      <c r="B39" s="87"/>
      <c r="C39" s="91"/>
      <c r="D39" s="87"/>
      <c r="E39" s="87"/>
      <c r="F39" s="87"/>
      <c r="G39" s="87"/>
      <c r="H39" s="87"/>
      <c r="I39" s="145" t="s">
        <v>25</v>
      </c>
      <c r="J39" s="178" t="s">
        <v>45</v>
      </c>
      <c r="K39" s="87"/>
      <c r="L39" s="87"/>
      <c r="M39" s="87"/>
      <c r="N39" s="87"/>
      <c r="O39" s="3"/>
      <c r="P39" s="305"/>
      <c r="Q39" s="305"/>
      <c r="R39" s="87"/>
      <c r="S39" s="87"/>
      <c r="T39" s="83"/>
    </row>
    <row r="40" spans="1:23" s="81" customFormat="1" ht="12.75" x14ac:dyDescent="0.2">
      <c r="A40" s="79"/>
      <c r="B40" s="87"/>
      <c r="C40" s="91"/>
      <c r="D40" s="87"/>
      <c r="E40" s="87"/>
      <c r="F40" s="87"/>
      <c r="G40" s="87"/>
      <c r="H40" s="87"/>
      <c r="I40" s="181"/>
      <c r="J40" s="178"/>
      <c r="K40" s="87"/>
      <c r="L40" s="87"/>
      <c r="M40" s="87"/>
      <c r="N40" s="87"/>
      <c r="O40" s="87"/>
      <c r="P40" s="87"/>
      <c r="Q40" s="87"/>
      <c r="R40" s="87"/>
      <c r="S40" s="87"/>
      <c r="T40" s="83"/>
    </row>
    <row r="41" spans="1:23" s="81" customFormat="1" ht="12.75" x14ac:dyDescent="0.2">
      <c r="A41" s="79"/>
      <c r="B41" s="87"/>
      <c r="C41" s="91"/>
      <c r="D41" s="87"/>
      <c r="E41" s="87"/>
      <c r="F41" s="87"/>
      <c r="G41" s="87"/>
      <c r="H41" s="87"/>
      <c r="I41" s="181"/>
      <c r="J41" s="178"/>
      <c r="K41" s="87"/>
      <c r="L41" s="87"/>
      <c r="M41" s="87"/>
      <c r="N41" s="87"/>
      <c r="O41" s="87"/>
      <c r="P41" s="87"/>
      <c r="Q41" s="87"/>
      <c r="R41" s="87"/>
      <c r="S41" s="87"/>
      <c r="T41" s="83"/>
    </row>
    <row r="42" spans="1:23" s="81" customFormat="1" ht="12.75" x14ac:dyDescent="0.2">
      <c r="A42" s="79"/>
      <c r="B42" s="122" t="str">
        <f>Pagina1!A46</f>
        <v>DECAN,</v>
      </c>
      <c r="C42" s="91"/>
      <c r="D42" s="87"/>
      <c r="E42" s="33" t="s">
        <v>208</v>
      </c>
      <c r="F42" s="87"/>
      <c r="G42" s="87"/>
      <c r="H42" s="87"/>
      <c r="I42" s="181"/>
      <c r="J42" s="178"/>
      <c r="K42" s="87"/>
      <c r="L42" s="87"/>
      <c r="M42" s="2" t="str">
        <f>Pagina1!I46</f>
        <v>DIRECTOR DEPARTAMENT,</v>
      </c>
      <c r="N42" s="87"/>
      <c r="O42" s="3"/>
      <c r="P42" s="305"/>
      <c r="Q42" s="305"/>
      <c r="R42" s="87"/>
      <c r="S42" s="87"/>
      <c r="T42" s="83"/>
    </row>
    <row r="43" spans="1:23" s="81" customFormat="1" x14ac:dyDescent="0.2">
      <c r="A43" s="79"/>
      <c r="B43" s="196" t="s">
        <v>212</v>
      </c>
      <c r="C43" s="87"/>
      <c r="D43" s="87"/>
      <c r="E43" s="87" t="str">
        <f>Pagina1!E47</f>
        <v>…………………………</v>
      </c>
      <c r="F43" s="126"/>
      <c r="G43" s="126"/>
      <c r="H43" s="126"/>
      <c r="I43" s="126"/>
      <c r="J43" s="126"/>
      <c r="K43" s="87"/>
      <c r="L43" s="87"/>
      <c r="M43" s="126" t="str">
        <f>Pagina1!H47</f>
        <v>…………………………..</v>
      </c>
      <c r="N43" s="126"/>
      <c r="O43" s="126"/>
      <c r="P43" s="126"/>
      <c r="Q43" s="126"/>
      <c r="R43" s="126"/>
      <c r="S43" s="126"/>
      <c r="T43" s="126"/>
    </row>
    <row r="44" spans="1:23" s="81" customFormat="1" x14ac:dyDescent="0.2">
      <c r="A44" s="79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</row>
    <row r="45" spans="1:23" s="81" customFormat="1" x14ac:dyDescent="0.2">
      <c r="A45" s="79"/>
    </row>
    <row r="46" spans="1:23" s="81" customFormat="1" x14ac:dyDescent="0.2">
      <c r="A46" s="79"/>
    </row>
    <row r="47" spans="1:23" s="81" customFormat="1" x14ac:dyDescent="0.2">
      <c r="A47" s="79"/>
    </row>
    <row r="48" spans="1:23" s="81" customFormat="1" x14ac:dyDescent="0.2">
      <c r="A48" s="79"/>
    </row>
    <row r="49" spans="1:1" s="81" customFormat="1" x14ac:dyDescent="0.2">
      <c r="A49" s="79"/>
    </row>
    <row r="50" spans="1:1" s="81" customFormat="1" x14ac:dyDescent="0.2">
      <c r="A50" s="79"/>
    </row>
    <row r="51" spans="1:1" s="81" customFormat="1" x14ac:dyDescent="0.2">
      <c r="A51" s="79"/>
    </row>
    <row r="52" spans="1:1" s="81" customFormat="1" x14ac:dyDescent="0.2">
      <c r="A52" s="79"/>
    </row>
    <row r="53" spans="1:1" s="81" customFormat="1" x14ac:dyDescent="0.2">
      <c r="A53" s="79"/>
    </row>
    <row r="54" spans="1:1" s="81" customFormat="1" x14ac:dyDescent="0.2">
      <c r="A54" s="79"/>
    </row>
    <row r="55" spans="1:1" s="81" customFormat="1" x14ac:dyDescent="0.2">
      <c r="A55" s="79"/>
    </row>
    <row r="56" spans="1:1" s="81" customFormat="1" x14ac:dyDescent="0.2">
      <c r="A56" s="79"/>
    </row>
    <row r="57" spans="1:1" s="81" customFormat="1" x14ac:dyDescent="0.2">
      <c r="A57" s="79"/>
    </row>
    <row r="58" spans="1:1" s="81" customFormat="1" x14ac:dyDescent="0.2">
      <c r="A58" s="79"/>
    </row>
    <row r="59" spans="1:1" s="81" customFormat="1" x14ac:dyDescent="0.2">
      <c r="A59" s="79"/>
    </row>
    <row r="60" spans="1:1" s="81" customFormat="1" x14ac:dyDescent="0.2">
      <c r="A60" s="79"/>
    </row>
    <row r="61" spans="1:1" s="81" customFormat="1" x14ac:dyDescent="0.2">
      <c r="A61" s="79"/>
    </row>
    <row r="62" spans="1:1" s="81" customFormat="1" x14ac:dyDescent="0.2">
      <c r="A62" s="79"/>
    </row>
    <row r="63" spans="1:1" s="81" customFormat="1" x14ac:dyDescent="0.2">
      <c r="A63" s="79"/>
    </row>
    <row r="64" spans="1:1" s="81" customFormat="1" x14ac:dyDescent="0.2">
      <c r="A64" s="79"/>
    </row>
    <row r="65" spans="1:1" s="81" customFormat="1" x14ac:dyDescent="0.2">
      <c r="A65" s="79"/>
    </row>
    <row r="66" spans="1:1" s="81" customFormat="1" x14ac:dyDescent="0.2">
      <c r="A66" s="79"/>
    </row>
    <row r="67" spans="1:1" s="81" customFormat="1" x14ac:dyDescent="0.2">
      <c r="A67" s="79"/>
    </row>
    <row r="68" spans="1:1" s="81" customFormat="1" x14ac:dyDescent="0.2">
      <c r="A68" s="79"/>
    </row>
    <row r="69" spans="1:1" s="81" customFormat="1" x14ac:dyDescent="0.2">
      <c r="A69" s="79"/>
    </row>
    <row r="70" spans="1:1" s="81" customFormat="1" x14ac:dyDescent="0.2">
      <c r="A70" s="79"/>
    </row>
    <row r="71" spans="1:1" s="81" customFormat="1" x14ac:dyDescent="0.2">
      <c r="A71" s="79"/>
    </row>
    <row r="72" spans="1:1" s="81" customFormat="1" x14ac:dyDescent="0.2">
      <c r="A72" s="79"/>
    </row>
    <row r="73" spans="1:1" s="81" customFormat="1" x14ac:dyDescent="0.2">
      <c r="A73" s="79"/>
    </row>
    <row r="74" spans="1:1" s="81" customFormat="1" x14ac:dyDescent="0.2">
      <c r="A74" s="79"/>
    </row>
    <row r="75" spans="1:1" s="81" customFormat="1" x14ac:dyDescent="0.2">
      <c r="A75" s="79"/>
    </row>
    <row r="76" spans="1:1" s="81" customFormat="1" x14ac:dyDescent="0.2">
      <c r="A76" s="79"/>
    </row>
    <row r="77" spans="1:1" s="81" customFormat="1" x14ac:dyDescent="0.2">
      <c r="A77" s="79"/>
    </row>
    <row r="78" spans="1:1" s="81" customFormat="1" x14ac:dyDescent="0.2">
      <c r="A78" s="79"/>
    </row>
    <row r="79" spans="1:1" s="81" customFormat="1" x14ac:dyDescent="0.2">
      <c r="A79" s="79"/>
    </row>
    <row r="80" spans="1:1" s="81" customFormat="1" x14ac:dyDescent="0.2">
      <c r="A80" s="79"/>
    </row>
    <row r="81" spans="1:1" s="81" customFormat="1" x14ac:dyDescent="0.2">
      <c r="A81" s="79"/>
    </row>
    <row r="82" spans="1:1" s="81" customFormat="1" x14ac:dyDescent="0.2">
      <c r="A82" s="79"/>
    </row>
    <row r="83" spans="1:1" s="81" customFormat="1" x14ac:dyDescent="0.2">
      <c r="A83" s="79"/>
    </row>
    <row r="84" spans="1:1" s="81" customFormat="1" x14ac:dyDescent="0.2">
      <c r="A84" s="79"/>
    </row>
    <row r="85" spans="1:1" s="81" customFormat="1" x14ac:dyDescent="0.2">
      <c r="A85" s="79"/>
    </row>
    <row r="86" spans="1:1" s="81" customFormat="1" x14ac:dyDescent="0.2">
      <c r="A86" s="79"/>
    </row>
    <row r="87" spans="1:1" s="81" customFormat="1" x14ac:dyDescent="0.2">
      <c r="A87" s="79"/>
    </row>
    <row r="88" spans="1:1" s="81" customFormat="1" x14ac:dyDescent="0.2">
      <c r="A88" s="79"/>
    </row>
    <row r="89" spans="1:1" s="81" customFormat="1" x14ac:dyDescent="0.2">
      <c r="A89" s="79"/>
    </row>
    <row r="90" spans="1:1" s="81" customFormat="1" x14ac:dyDescent="0.2">
      <c r="A90" s="79"/>
    </row>
    <row r="91" spans="1:1" s="81" customFormat="1" x14ac:dyDescent="0.2">
      <c r="A91" s="79"/>
    </row>
    <row r="92" spans="1:1" s="81" customFormat="1" x14ac:dyDescent="0.2">
      <c r="A92" s="79"/>
    </row>
    <row r="93" spans="1:1" s="81" customFormat="1" x14ac:dyDescent="0.2">
      <c r="A93" s="79"/>
    </row>
    <row r="94" spans="1:1" s="81" customFormat="1" x14ac:dyDescent="0.2">
      <c r="A94" s="79"/>
    </row>
    <row r="95" spans="1:1" s="81" customFormat="1" x14ac:dyDescent="0.2">
      <c r="A95" s="79"/>
    </row>
    <row r="96" spans="1:1" s="81" customFormat="1" x14ac:dyDescent="0.2">
      <c r="A96" s="79"/>
    </row>
    <row r="97" spans="1:1" s="81" customFormat="1" x14ac:dyDescent="0.2">
      <c r="A97" s="79"/>
    </row>
    <row r="98" spans="1:1" s="81" customFormat="1" x14ac:dyDescent="0.2">
      <c r="A98" s="79"/>
    </row>
    <row r="99" spans="1:1" s="81" customFormat="1" x14ac:dyDescent="0.2">
      <c r="A99" s="79"/>
    </row>
    <row r="100" spans="1:1" s="81" customFormat="1" x14ac:dyDescent="0.2">
      <c r="A100" s="79"/>
    </row>
    <row r="101" spans="1:1" s="81" customFormat="1" x14ac:dyDescent="0.2">
      <c r="A101" s="79"/>
    </row>
    <row r="102" spans="1:1" s="81" customFormat="1" x14ac:dyDescent="0.2">
      <c r="A102" s="79"/>
    </row>
    <row r="103" spans="1:1" s="81" customFormat="1" x14ac:dyDescent="0.2">
      <c r="A103" s="79"/>
    </row>
    <row r="104" spans="1:1" s="81" customFormat="1" x14ac:dyDescent="0.2">
      <c r="A104" s="79"/>
    </row>
    <row r="105" spans="1:1" s="81" customFormat="1" x14ac:dyDescent="0.2">
      <c r="A105" s="79"/>
    </row>
    <row r="106" spans="1:1" s="81" customFormat="1" x14ac:dyDescent="0.2">
      <c r="A106" s="79"/>
    </row>
    <row r="107" spans="1:1" s="81" customFormat="1" x14ac:dyDescent="0.2">
      <c r="A107" s="79"/>
    </row>
    <row r="108" spans="1:1" s="81" customFormat="1" x14ac:dyDescent="0.2">
      <c r="A108" s="79"/>
    </row>
    <row r="109" spans="1:1" s="81" customFormat="1" x14ac:dyDescent="0.2">
      <c r="A109" s="79"/>
    </row>
    <row r="110" spans="1:1" s="81" customFormat="1" x14ac:dyDescent="0.2">
      <c r="A110" s="79"/>
    </row>
    <row r="111" spans="1:1" s="81" customFormat="1" x14ac:dyDescent="0.2">
      <c r="A111" s="79"/>
    </row>
    <row r="112" spans="1:1" s="81" customFormat="1" x14ac:dyDescent="0.2">
      <c r="A112" s="79"/>
    </row>
    <row r="113" spans="1:1" s="81" customFormat="1" x14ac:dyDescent="0.2">
      <c r="A113" s="79"/>
    </row>
    <row r="114" spans="1:1" s="81" customFormat="1" x14ac:dyDescent="0.2">
      <c r="A114" s="79"/>
    </row>
    <row r="115" spans="1:1" s="81" customFormat="1" x14ac:dyDescent="0.2">
      <c r="A115" s="79"/>
    </row>
    <row r="116" spans="1:1" s="81" customFormat="1" x14ac:dyDescent="0.2">
      <c r="A116" s="79"/>
    </row>
    <row r="117" spans="1:1" s="81" customFormat="1" x14ac:dyDescent="0.2">
      <c r="A117" s="79"/>
    </row>
    <row r="118" spans="1:1" s="81" customFormat="1" x14ac:dyDescent="0.2">
      <c r="A118" s="79"/>
    </row>
    <row r="119" spans="1:1" s="81" customFormat="1" x14ac:dyDescent="0.2">
      <c r="A119" s="79"/>
    </row>
    <row r="120" spans="1:1" s="81" customFormat="1" x14ac:dyDescent="0.2">
      <c r="A120" s="79"/>
    </row>
    <row r="121" spans="1:1" s="81" customFormat="1" x14ac:dyDescent="0.2">
      <c r="A121" s="79"/>
    </row>
    <row r="122" spans="1:1" s="81" customFormat="1" x14ac:dyDescent="0.2">
      <c r="A122" s="79"/>
    </row>
    <row r="123" spans="1:1" s="81" customFormat="1" x14ac:dyDescent="0.2">
      <c r="A123" s="79"/>
    </row>
    <row r="124" spans="1:1" s="81" customFormat="1" x14ac:dyDescent="0.2">
      <c r="A124" s="79"/>
    </row>
    <row r="125" spans="1:1" s="81" customFormat="1" x14ac:dyDescent="0.2">
      <c r="A125" s="79"/>
    </row>
    <row r="126" spans="1:1" s="81" customFormat="1" x14ac:dyDescent="0.2">
      <c r="A126" s="79"/>
    </row>
    <row r="127" spans="1:1" s="81" customFormat="1" x14ac:dyDescent="0.2">
      <c r="A127" s="79"/>
    </row>
    <row r="128" spans="1:1" s="81" customFormat="1" x14ac:dyDescent="0.2">
      <c r="A128" s="79"/>
    </row>
    <row r="129" spans="1:1" s="81" customFormat="1" x14ac:dyDescent="0.2">
      <c r="A129" s="79"/>
    </row>
    <row r="130" spans="1:1" s="81" customFormat="1" x14ac:dyDescent="0.2">
      <c r="A130" s="79"/>
    </row>
    <row r="131" spans="1:1" s="81" customFormat="1" x14ac:dyDescent="0.2">
      <c r="A131" s="79"/>
    </row>
    <row r="132" spans="1:1" s="81" customFormat="1" x14ac:dyDescent="0.2">
      <c r="A132" s="79"/>
    </row>
    <row r="133" spans="1:1" s="81" customFormat="1" x14ac:dyDescent="0.2">
      <c r="A133" s="79"/>
    </row>
    <row r="134" spans="1:1" s="81" customFormat="1" x14ac:dyDescent="0.2">
      <c r="A134" s="79"/>
    </row>
    <row r="135" spans="1:1" s="81" customFormat="1" x14ac:dyDescent="0.2">
      <c r="A135" s="79"/>
    </row>
    <row r="136" spans="1:1" s="81" customFormat="1" x14ac:dyDescent="0.2">
      <c r="A136" s="79"/>
    </row>
    <row r="137" spans="1:1" s="81" customFormat="1" x14ac:dyDescent="0.2">
      <c r="A137" s="79"/>
    </row>
    <row r="138" spans="1:1" s="81" customFormat="1" x14ac:dyDescent="0.2">
      <c r="A138" s="79"/>
    </row>
    <row r="139" spans="1:1" s="81" customFormat="1" x14ac:dyDescent="0.2">
      <c r="A139" s="79"/>
    </row>
    <row r="140" spans="1:1" s="81" customFormat="1" x14ac:dyDescent="0.2">
      <c r="A140" s="79"/>
    </row>
    <row r="141" spans="1:1" s="81" customFormat="1" x14ac:dyDescent="0.2">
      <c r="A141" s="79"/>
    </row>
    <row r="142" spans="1:1" s="81" customFormat="1" x14ac:dyDescent="0.2">
      <c r="A142" s="79"/>
    </row>
    <row r="143" spans="1:1" s="81" customFormat="1" x14ac:dyDescent="0.2">
      <c r="A143" s="79"/>
    </row>
    <row r="144" spans="1:1" s="81" customFormat="1" x14ac:dyDescent="0.2">
      <c r="A144" s="79"/>
    </row>
    <row r="145" spans="1:1" s="81" customFormat="1" x14ac:dyDescent="0.2">
      <c r="A145" s="79"/>
    </row>
    <row r="146" spans="1:1" s="81" customFormat="1" x14ac:dyDescent="0.2">
      <c r="A146" s="79"/>
    </row>
    <row r="147" spans="1:1" s="81" customFormat="1" x14ac:dyDescent="0.2">
      <c r="A147" s="79"/>
    </row>
    <row r="148" spans="1:1" s="81" customFormat="1" x14ac:dyDescent="0.2">
      <c r="A148" s="79"/>
    </row>
    <row r="149" spans="1:1" s="81" customFormat="1" x14ac:dyDescent="0.2">
      <c r="A149" s="79"/>
    </row>
    <row r="150" spans="1:1" s="81" customFormat="1" x14ac:dyDescent="0.2">
      <c r="A150" s="79"/>
    </row>
    <row r="151" spans="1:1" s="81" customFormat="1" x14ac:dyDescent="0.2">
      <c r="A151" s="79"/>
    </row>
    <row r="152" spans="1:1" s="81" customFormat="1" x14ac:dyDescent="0.2">
      <c r="A152" s="79"/>
    </row>
    <row r="153" spans="1:1" s="81" customFormat="1" x14ac:dyDescent="0.2">
      <c r="A153" s="79"/>
    </row>
    <row r="154" spans="1:1" s="81" customFormat="1" x14ac:dyDescent="0.2">
      <c r="A154" s="79"/>
    </row>
    <row r="155" spans="1:1" s="81" customFormat="1" x14ac:dyDescent="0.2">
      <c r="A155" s="79"/>
    </row>
    <row r="156" spans="1:1" s="81" customFormat="1" x14ac:dyDescent="0.2">
      <c r="A156" s="79"/>
    </row>
    <row r="157" spans="1:1" s="81" customFormat="1" x14ac:dyDescent="0.2">
      <c r="A157" s="79"/>
    </row>
    <row r="158" spans="1:1" s="81" customFormat="1" x14ac:dyDescent="0.2">
      <c r="A158" s="79"/>
    </row>
    <row r="159" spans="1:1" s="81" customFormat="1" x14ac:dyDescent="0.2">
      <c r="A159" s="79"/>
    </row>
    <row r="160" spans="1:1" s="81" customFormat="1" x14ac:dyDescent="0.2">
      <c r="A160" s="79"/>
    </row>
    <row r="161" spans="1:1" s="81" customFormat="1" x14ac:dyDescent="0.2">
      <c r="A161" s="79"/>
    </row>
    <row r="162" spans="1:1" s="81" customFormat="1" x14ac:dyDescent="0.2">
      <c r="A162" s="79"/>
    </row>
    <row r="163" spans="1:1" s="81" customFormat="1" x14ac:dyDescent="0.2">
      <c r="A163" s="79"/>
    </row>
    <row r="164" spans="1:1" s="81" customFormat="1" x14ac:dyDescent="0.2">
      <c r="A164" s="79"/>
    </row>
    <row r="165" spans="1:1" s="81" customFormat="1" x14ac:dyDescent="0.2">
      <c r="A165" s="79"/>
    </row>
    <row r="166" spans="1:1" s="81" customFormat="1" x14ac:dyDescent="0.2">
      <c r="A166" s="79"/>
    </row>
    <row r="167" spans="1:1" s="81" customFormat="1" x14ac:dyDescent="0.2">
      <c r="A167" s="79"/>
    </row>
    <row r="168" spans="1:1" s="81" customFormat="1" x14ac:dyDescent="0.2">
      <c r="A168" s="79"/>
    </row>
    <row r="169" spans="1:1" s="81" customFormat="1" x14ac:dyDescent="0.2">
      <c r="A169" s="79"/>
    </row>
    <row r="170" spans="1:1" s="81" customFormat="1" x14ac:dyDescent="0.2">
      <c r="A170" s="79"/>
    </row>
    <row r="171" spans="1:1" s="81" customFormat="1" x14ac:dyDescent="0.2">
      <c r="A171" s="79"/>
    </row>
    <row r="172" spans="1:1" s="81" customFormat="1" x14ac:dyDescent="0.2">
      <c r="A172" s="79"/>
    </row>
    <row r="173" spans="1:1" s="81" customFormat="1" x14ac:dyDescent="0.2">
      <c r="A173" s="79"/>
    </row>
    <row r="174" spans="1:1" s="81" customFormat="1" x14ac:dyDescent="0.2">
      <c r="A174" s="79"/>
    </row>
    <row r="175" spans="1:1" s="81" customFormat="1" x14ac:dyDescent="0.2">
      <c r="A175" s="79"/>
    </row>
    <row r="176" spans="1:1" s="81" customFormat="1" x14ac:dyDescent="0.2">
      <c r="A176" s="79"/>
    </row>
    <row r="177" spans="1:1" s="81" customFormat="1" x14ac:dyDescent="0.2">
      <c r="A177" s="79"/>
    </row>
    <row r="178" spans="1:1" s="81" customFormat="1" x14ac:dyDescent="0.2">
      <c r="A178" s="79"/>
    </row>
    <row r="179" spans="1:1" s="81" customFormat="1" x14ac:dyDescent="0.2">
      <c r="A179" s="79"/>
    </row>
    <row r="180" spans="1:1" s="81" customFormat="1" x14ac:dyDescent="0.2">
      <c r="A180" s="79"/>
    </row>
    <row r="181" spans="1:1" s="81" customFormat="1" x14ac:dyDescent="0.2">
      <c r="A181" s="79"/>
    </row>
    <row r="182" spans="1:1" s="81" customFormat="1" x14ac:dyDescent="0.2">
      <c r="A182" s="79"/>
    </row>
    <row r="183" spans="1:1" s="81" customFormat="1" x14ac:dyDescent="0.2">
      <c r="A183" s="79"/>
    </row>
    <row r="184" spans="1:1" s="81" customFormat="1" x14ac:dyDescent="0.2">
      <c r="A184" s="79"/>
    </row>
    <row r="185" spans="1:1" s="81" customFormat="1" x14ac:dyDescent="0.2">
      <c r="A185" s="79"/>
    </row>
    <row r="186" spans="1:1" s="81" customFormat="1" x14ac:dyDescent="0.2">
      <c r="A186" s="79"/>
    </row>
    <row r="187" spans="1:1" s="81" customFormat="1" x14ac:dyDescent="0.2">
      <c r="A187" s="79"/>
    </row>
    <row r="188" spans="1:1" s="81" customFormat="1" x14ac:dyDescent="0.2">
      <c r="A188" s="79"/>
    </row>
    <row r="189" spans="1:1" s="81" customFormat="1" x14ac:dyDescent="0.2">
      <c r="A189" s="79"/>
    </row>
    <row r="190" spans="1:1" s="81" customFormat="1" x14ac:dyDescent="0.2">
      <c r="A190" s="79"/>
    </row>
    <row r="191" spans="1:1" s="81" customFormat="1" x14ac:dyDescent="0.2">
      <c r="A191" s="79"/>
    </row>
    <row r="192" spans="1:1" s="81" customFormat="1" x14ac:dyDescent="0.2">
      <c r="A192" s="79"/>
    </row>
    <row r="193" spans="1:1" s="81" customFormat="1" x14ac:dyDescent="0.2">
      <c r="A193" s="79"/>
    </row>
    <row r="194" spans="1:1" s="81" customFormat="1" x14ac:dyDescent="0.2">
      <c r="A194" s="79"/>
    </row>
    <row r="195" spans="1:1" s="81" customFormat="1" x14ac:dyDescent="0.2">
      <c r="A195" s="79"/>
    </row>
    <row r="196" spans="1:1" s="81" customFormat="1" x14ac:dyDescent="0.2">
      <c r="A196" s="79"/>
    </row>
    <row r="197" spans="1:1" s="81" customFormat="1" x14ac:dyDescent="0.2">
      <c r="A197" s="79"/>
    </row>
    <row r="198" spans="1:1" s="81" customFormat="1" x14ac:dyDescent="0.2">
      <c r="A198" s="79"/>
    </row>
    <row r="199" spans="1:1" s="81" customFormat="1" x14ac:dyDescent="0.2">
      <c r="A199" s="79"/>
    </row>
    <row r="200" spans="1:1" s="81" customFormat="1" x14ac:dyDescent="0.2">
      <c r="A200" s="79"/>
    </row>
    <row r="201" spans="1:1" s="81" customFormat="1" x14ac:dyDescent="0.2">
      <c r="A201" s="79"/>
    </row>
    <row r="202" spans="1:1" s="81" customFormat="1" x14ac:dyDescent="0.2">
      <c r="A202" s="79"/>
    </row>
    <row r="203" spans="1:1" s="81" customFormat="1" x14ac:dyDescent="0.2">
      <c r="A203" s="79"/>
    </row>
    <row r="204" spans="1:1" s="81" customFormat="1" x14ac:dyDescent="0.2">
      <c r="A204" s="79"/>
    </row>
    <row r="205" spans="1:1" s="81" customFormat="1" x14ac:dyDescent="0.2">
      <c r="A205" s="79"/>
    </row>
    <row r="206" spans="1:1" s="81" customFormat="1" x14ac:dyDescent="0.2">
      <c r="A206" s="79"/>
    </row>
    <row r="207" spans="1:1" s="81" customFormat="1" x14ac:dyDescent="0.2">
      <c r="A207" s="79"/>
    </row>
    <row r="208" spans="1:1" s="81" customFormat="1" x14ac:dyDescent="0.2">
      <c r="A208" s="79"/>
    </row>
    <row r="209" spans="1:1" s="81" customFormat="1" x14ac:dyDescent="0.2">
      <c r="A209" s="79"/>
    </row>
    <row r="210" spans="1:1" s="81" customFormat="1" x14ac:dyDescent="0.2">
      <c r="A210" s="79"/>
    </row>
    <row r="211" spans="1:1" s="81" customFormat="1" x14ac:dyDescent="0.2">
      <c r="A211" s="79"/>
    </row>
    <row r="212" spans="1:1" s="81" customFormat="1" x14ac:dyDescent="0.2">
      <c r="A212" s="79"/>
    </row>
    <row r="213" spans="1:1" s="81" customFormat="1" x14ac:dyDescent="0.2">
      <c r="A213" s="79"/>
    </row>
    <row r="214" spans="1:1" s="81" customFormat="1" x14ac:dyDescent="0.2">
      <c r="A214" s="79"/>
    </row>
    <row r="215" spans="1:1" s="81" customFormat="1" x14ac:dyDescent="0.2">
      <c r="A215" s="79"/>
    </row>
    <row r="216" spans="1:1" s="81" customFormat="1" x14ac:dyDescent="0.2">
      <c r="A216" s="79"/>
    </row>
    <row r="217" spans="1:1" s="81" customFormat="1" x14ac:dyDescent="0.2">
      <c r="A217" s="79"/>
    </row>
    <row r="218" spans="1:1" s="81" customFormat="1" x14ac:dyDescent="0.2">
      <c r="A218" s="79"/>
    </row>
    <row r="219" spans="1:1" s="81" customFormat="1" x14ac:dyDescent="0.2">
      <c r="A219" s="79"/>
    </row>
    <row r="220" spans="1:1" s="81" customFormat="1" x14ac:dyDescent="0.2">
      <c r="A220" s="79"/>
    </row>
    <row r="221" spans="1:1" s="81" customFormat="1" x14ac:dyDescent="0.2">
      <c r="A221" s="79"/>
    </row>
    <row r="222" spans="1:1" s="81" customFormat="1" x14ac:dyDescent="0.2">
      <c r="A222" s="79"/>
    </row>
    <row r="223" spans="1:1" s="81" customFormat="1" x14ac:dyDescent="0.2">
      <c r="A223" s="79"/>
    </row>
    <row r="224" spans="1:1" s="81" customFormat="1" x14ac:dyDescent="0.2">
      <c r="A224" s="79"/>
    </row>
    <row r="225" spans="1:1" s="81" customFormat="1" x14ac:dyDescent="0.2">
      <c r="A225" s="79"/>
    </row>
    <row r="226" spans="1:1" s="81" customFormat="1" x14ac:dyDescent="0.2">
      <c r="A226" s="79"/>
    </row>
    <row r="227" spans="1:1" s="81" customFormat="1" x14ac:dyDescent="0.2">
      <c r="A227" s="79"/>
    </row>
    <row r="228" spans="1:1" s="81" customFormat="1" x14ac:dyDescent="0.2">
      <c r="A228" s="79"/>
    </row>
    <row r="229" spans="1:1" s="81" customFormat="1" x14ac:dyDescent="0.2">
      <c r="A229" s="79"/>
    </row>
    <row r="230" spans="1:1" s="81" customFormat="1" x14ac:dyDescent="0.2">
      <c r="A230" s="79"/>
    </row>
    <row r="231" spans="1:1" s="81" customFormat="1" x14ac:dyDescent="0.2">
      <c r="A231" s="79"/>
    </row>
    <row r="232" spans="1:1" s="81" customFormat="1" x14ac:dyDescent="0.2">
      <c r="A232" s="79"/>
    </row>
    <row r="233" spans="1:1" s="81" customFormat="1" x14ac:dyDescent="0.2">
      <c r="A233" s="79"/>
    </row>
    <row r="234" spans="1:1" s="81" customFormat="1" x14ac:dyDescent="0.2">
      <c r="A234" s="79"/>
    </row>
    <row r="235" spans="1:1" s="81" customFormat="1" x14ac:dyDescent="0.2">
      <c r="A235" s="79"/>
    </row>
    <row r="236" spans="1:1" s="81" customFormat="1" x14ac:dyDescent="0.2">
      <c r="A236" s="79"/>
    </row>
    <row r="237" spans="1:1" s="81" customFormat="1" x14ac:dyDescent="0.2">
      <c r="A237" s="79"/>
    </row>
    <row r="238" spans="1:1" s="81" customFormat="1" x14ac:dyDescent="0.2">
      <c r="A238" s="79"/>
    </row>
    <row r="239" spans="1:1" s="81" customFormat="1" x14ac:dyDescent="0.2">
      <c r="A239" s="79"/>
    </row>
    <row r="240" spans="1:1" s="81" customFormat="1" x14ac:dyDescent="0.2">
      <c r="A240" s="79"/>
    </row>
    <row r="241" spans="1:1" s="81" customFormat="1" x14ac:dyDescent="0.2">
      <c r="A241" s="79"/>
    </row>
    <row r="242" spans="1:1" s="81" customFormat="1" x14ac:dyDescent="0.2">
      <c r="A242" s="79"/>
    </row>
    <row r="243" spans="1:1" s="81" customFormat="1" x14ac:dyDescent="0.2">
      <c r="A243" s="79"/>
    </row>
    <row r="244" spans="1:1" s="81" customFormat="1" x14ac:dyDescent="0.2">
      <c r="A244" s="79"/>
    </row>
    <row r="245" spans="1:1" s="81" customFormat="1" x14ac:dyDescent="0.2">
      <c r="A245" s="79"/>
    </row>
    <row r="246" spans="1:1" s="81" customFormat="1" x14ac:dyDescent="0.2">
      <c r="A246" s="79"/>
    </row>
    <row r="247" spans="1:1" s="81" customFormat="1" x14ac:dyDescent="0.2">
      <c r="A247" s="79"/>
    </row>
    <row r="248" spans="1:1" s="81" customFormat="1" x14ac:dyDescent="0.2">
      <c r="A248" s="79"/>
    </row>
    <row r="249" spans="1:1" s="81" customFormat="1" x14ac:dyDescent="0.2">
      <c r="A249" s="79"/>
    </row>
    <row r="250" spans="1:1" s="81" customFormat="1" x14ac:dyDescent="0.2">
      <c r="A250" s="79"/>
    </row>
    <row r="251" spans="1:1" s="81" customFormat="1" x14ac:dyDescent="0.2">
      <c r="A251" s="79"/>
    </row>
    <row r="252" spans="1:1" s="81" customFormat="1" x14ac:dyDescent="0.2">
      <c r="A252" s="79"/>
    </row>
    <row r="253" spans="1:1" s="81" customFormat="1" x14ac:dyDescent="0.2">
      <c r="A253" s="79"/>
    </row>
    <row r="254" spans="1:1" s="81" customFormat="1" x14ac:dyDescent="0.2">
      <c r="A254" s="79"/>
    </row>
    <row r="255" spans="1:1" s="81" customFormat="1" x14ac:dyDescent="0.2">
      <c r="A255" s="79"/>
    </row>
    <row r="256" spans="1:1" s="81" customFormat="1" x14ac:dyDescent="0.2">
      <c r="A256" s="79"/>
    </row>
    <row r="257" spans="1:1" s="81" customFormat="1" x14ac:dyDescent="0.2">
      <c r="A257" s="79"/>
    </row>
    <row r="258" spans="1:1" s="81" customFormat="1" x14ac:dyDescent="0.2">
      <c r="A258" s="79"/>
    </row>
    <row r="259" spans="1:1" s="81" customFormat="1" x14ac:dyDescent="0.2">
      <c r="A259" s="79"/>
    </row>
    <row r="260" spans="1:1" s="81" customFormat="1" x14ac:dyDescent="0.2">
      <c r="A260" s="79"/>
    </row>
    <row r="261" spans="1:1" s="81" customFormat="1" x14ac:dyDescent="0.2">
      <c r="A261" s="79"/>
    </row>
    <row r="262" spans="1:1" s="81" customFormat="1" x14ac:dyDescent="0.2">
      <c r="A262" s="79"/>
    </row>
    <row r="263" spans="1:1" s="81" customFormat="1" x14ac:dyDescent="0.2">
      <c r="A263" s="79"/>
    </row>
    <row r="264" spans="1:1" s="81" customFormat="1" x14ac:dyDescent="0.2">
      <c r="A264" s="79"/>
    </row>
    <row r="265" spans="1:1" s="81" customFormat="1" x14ac:dyDescent="0.2">
      <c r="A265" s="79"/>
    </row>
    <row r="266" spans="1:1" s="81" customFormat="1" x14ac:dyDescent="0.2">
      <c r="A266" s="79"/>
    </row>
    <row r="267" spans="1:1" s="81" customFormat="1" x14ac:dyDescent="0.2">
      <c r="A267" s="79"/>
    </row>
    <row r="268" spans="1:1" s="81" customFormat="1" x14ac:dyDescent="0.2">
      <c r="A268" s="79"/>
    </row>
    <row r="269" spans="1:1" s="81" customFormat="1" x14ac:dyDescent="0.2">
      <c r="A269" s="79"/>
    </row>
    <row r="270" spans="1:1" s="81" customFormat="1" x14ac:dyDescent="0.2">
      <c r="A270" s="79"/>
    </row>
    <row r="271" spans="1:1" s="81" customFormat="1" x14ac:dyDescent="0.2">
      <c r="A271" s="79"/>
    </row>
    <row r="272" spans="1:1" s="81" customFormat="1" x14ac:dyDescent="0.2">
      <c r="A272" s="79"/>
    </row>
  </sheetData>
  <mergeCells count="17">
    <mergeCell ref="B9:S9"/>
    <mergeCell ref="B14:S14"/>
    <mergeCell ref="B16:S16"/>
    <mergeCell ref="B17:B18"/>
    <mergeCell ref="C17:C18"/>
    <mergeCell ref="D17:D18"/>
    <mergeCell ref="E17:E18"/>
    <mergeCell ref="F17:F18"/>
    <mergeCell ref="G17:G18"/>
    <mergeCell ref="H17:H18"/>
    <mergeCell ref="I17:M17"/>
    <mergeCell ref="N17:S17"/>
    <mergeCell ref="J29:O29"/>
    <mergeCell ref="B21:F22"/>
    <mergeCell ref="G21:G22"/>
    <mergeCell ref="I22:M22"/>
    <mergeCell ref="N22:S22"/>
  </mergeCells>
  <phoneticPr fontId="0" type="noConversion"/>
  <pageMargins left="0.55118110236220474" right="0.47244094488188981" top="0.51181102362204722" bottom="0.70866141732283472" header="0.15748031496062992" footer="0.19685039370078741"/>
  <pageSetup paperSize="9" scale="90" orientation="portrait" r:id="rId1"/>
  <headerFooter alignWithMargins="0">
    <oddFooter>&amp;LF 799.24/Ed.01_F01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71"/>
  <sheetViews>
    <sheetView tabSelected="1" view="pageBreakPreview" topLeftCell="B4" zoomScaleNormal="115" zoomScaleSheetLayoutView="100" workbookViewId="0">
      <selection activeCell="K32" sqref="K32"/>
    </sheetView>
  </sheetViews>
  <sheetFormatPr defaultRowHeight="11.25" x14ac:dyDescent="0.2"/>
  <cols>
    <col min="1" max="1" width="3.28515625" style="79" customWidth="1"/>
    <col min="2" max="2" width="3.140625" style="87" customWidth="1"/>
    <col min="3" max="3" width="3.28515625" style="87" customWidth="1"/>
    <col min="4" max="4" width="35" style="87" customWidth="1"/>
    <col min="5" max="5" width="8.85546875" style="87" customWidth="1"/>
    <col min="6" max="6" width="3.7109375" style="87" customWidth="1"/>
    <col min="7" max="7" width="8.28515625" style="87" customWidth="1"/>
    <col min="8" max="8" width="3.28515625" style="87" customWidth="1"/>
    <col min="9" max="9" width="3.7109375" style="87" customWidth="1"/>
    <col min="10" max="10" width="2.7109375" style="87" customWidth="1"/>
    <col min="11" max="12" width="2.85546875" style="87" customWidth="1"/>
    <col min="13" max="17" width="3.7109375" style="87" customWidth="1"/>
    <col min="18" max="18" width="7.7109375" style="87" customWidth="1"/>
    <col min="19" max="19" width="8.140625" style="87" customWidth="1"/>
    <col min="20" max="20" width="3.42578125" style="81" customWidth="1"/>
    <col min="21" max="21" width="4.42578125" style="81" customWidth="1"/>
    <col min="22" max="32" width="4.140625" style="81" customWidth="1"/>
    <col min="33" max="33" width="4.5703125" style="81" customWidth="1"/>
    <col min="34" max="47" width="3.85546875" style="81" customWidth="1"/>
    <col min="48" max="59" width="9.140625" style="81"/>
    <col min="60" max="16384" width="9.140625" style="87"/>
  </cols>
  <sheetData>
    <row r="1" spans="1:59" s="80" customFormat="1" x14ac:dyDescent="0.2">
      <c r="A1" s="79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</row>
    <row r="2" spans="1:59" s="83" customFormat="1" ht="15" x14ac:dyDescent="0.2">
      <c r="A2" s="82"/>
      <c r="B2" s="17" t="s">
        <v>77</v>
      </c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</row>
    <row r="3" spans="1:59" s="83" customFormat="1" ht="15" x14ac:dyDescent="0.2">
      <c r="A3" s="82"/>
      <c r="B3" s="84" t="str">
        <f>[1]Pagina1!D3</f>
        <v>FACULTATEA DE INGINERIE</v>
      </c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</row>
    <row r="4" spans="1:59" s="83" customFormat="1" ht="12.75" x14ac:dyDescent="0.2">
      <c r="A4" s="82"/>
      <c r="N4" s="83" t="str">
        <f>Pagina1!I6</f>
        <v>APROBARE SENAT</v>
      </c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</row>
    <row r="5" spans="1:59" s="83" customFormat="1" ht="12.75" x14ac:dyDescent="0.2">
      <c r="A5" s="82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</row>
    <row r="6" spans="1:59" s="83" customFormat="1" ht="15" x14ac:dyDescent="0.2">
      <c r="A6" s="82"/>
      <c r="B6" s="86"/>
      <c r="D6" s="86"/>
      <c r="N6" s="83" t="s">
        <v>46</v>
      </c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</row>
    <row r="7" spans="1:59" s="83" customFormat="1" ht="15" x14ac:dyDescent="0.2">
      <c r="A7" s="82"/>
      <c r="D7" s="86"/>
      <c r="N7" s="83" t="str">
        <f>Pagina1!G9</f>
        <v>………………………..</v>
      </c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</row>
    <row r="8" spans="1:59" s="83" customFormat="1" ht="15" x14ac:dyDescent="0.2">
      <c r="A8" s="82"/>
      <c r="D8" s="86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</row>
    <row r="9" spans="1:59" s="83" customFormat="1" ht="15.75" x14ac:dyDescent="0.2">
      <c r="A9" s="82"/>
      <c r="B9" s="592" t="s">
        <v>18</v>
      </c>
      <c r="C9" s="592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</row>
    <row r="10" spans="1:59" ht="12.75" x14ac:dyDescent="0.2">
      <c r="T10" s="83"/>
    </row>
    <row r="11" spans="1:59" ht="12.75" x14ac:dyDescent="0.2">
      <c r="B11" s="88" t="str">
        <f>CONCATENATE(Pagina1!B11,"  ",Pagina1!D11)</f>
        <v xml:space="preserve">Domeniul:  </v>
      </c>
      <c r="C11" s="89"/>
      <c r="E11" s="90"/>
      <c r="T11" s="83"/>
    </row>
    <row r="12" spans="1:59" ht="12.75" x14ac:dyDescent="0.2">
      <c r="B12" s="122" t="str">
        <f>CONCATENATE(Pagina1!B12,"  ",Pagina1!D12)</f>
        <v xml:space="preserve">Programul de studii:  </v>
      </c>
      <c r="E12" s="90"/>
      <c r="T12" s="83"/>
    </row>
    <row r="13" spans="1:59" ht="12.75" x14ac:dyDescent="0.2">
      <c r="B13" s="91"/>
      <c r="T13" s="83"/>
    </row>
    <row r="14" spans="1:59" s="94" customFormat="1" ht="15.75" x14ac:dyDescent="0.2">
      <c r="A14" s="92"/>
      <c r="B14" s="592" t="s">
        <v>238</v>
      </c>
      <c r="C14" s="592"/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8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</row>
    <row r="15" spans="1:59" ht="13.5" thickBot="1" x14ac:dyDescent="0.25">
      <c r="C15" s="95"/>
      <c r="E15" s="96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83"/>
    </row>
    <row r="16" spans="1:59" s="99" customFormat="1" ht="18.75" customHeight="1" thickBot="1" x14ac:dyDescent="0.25">
      <c r="A16" s="97"/>
      <c r="B16" s="604" t="s">
        <v>243</v>
      </c>
      <c r="C16" s="605"/>
      <c r="D16" s="605"/>
      <c r="E16" s="606"/>
      <c r="F16" s="605" t="s">
        <v>244</v>
      </c>
      <c r="G16" s="605"/>
      <c r="H16" s="605"/>
      <c r="I16" s="605"/>
      <c r="J16" s="605"/>
      <c r="K16" s="605"/>
      <c r="L16" s="605"/>
      <c r="M16" s="605"/>
      <c r="N16" s="605"/>
      <c r="O16" s="605"/>
      <c r="P16" s="605"/>
      <c r="Q16" s="605"/>
      <c r="R16" s="606"/>
      <c r="S16" s="350"/>
      <c r="T16" s="83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</row>
    <row r="17" spans="1:59" s="99" customFormat="1" ht="13.5" customHeight="1" thickBot="1" x14ac:dyDescent="0.25">
      <c r="A17" s="97"/>
      <c r="B17" s="607"/>
      <c r="C17" s="608"/>
      <c r="D17" s="608"/>
      <c r="E17" s="609"/>
      <c r="F17" s="608"/>
      <c r="G17" s="608"/>
      <c r="H17" s="608"/>
      <c r="I17" s="608"/>
      <c r="J17" s="608"/>
      <c r="K17" s="608"/>
      <c r="L17" s="608"/>
      <c r="M17" s="608"/>
      <c r="N17" s="608"/>
      <c r="O17" s="608"/>
      <c r="P17" s="608"/>
      <c r="Q17" s="608"/>
      <c r="R17" s="609"/>
      <c r="S17" s="334"/>
      <c r="T17" s="83"/>
      <c r="U17" s="98" t="s">
        <v>26</v>
      </c>
      <c r="V17" s="100" t="s">
        <v>4</v>
      </c>
      <c r="W17" s="100" t="s">
        <v>5</v>
      </c>
      <c r="X17" s="100" t="s">
        <v>6</v>
      </c>
      <c r="Y17" s="100" t="s">
        <v>7</v>
      </c>
      <c r="Z17" s="98"/>
      <c r="AA17" s="101" t="s">
        <v>12</v>
      </c>
      <c r="AB17" s="101" t="s">
        <v>13</v>
      </c>
      <c r="AC17" s="101" t="s">
        <v>10</v>
      </c>
      <c r="AD17" s="102" t="s">
        <v>11</v>
      </c>
      <c r="AE17" s="98"/>
      <c r="AF17" s="98"/>
      <c r="AG17" s="98" t="s">
        <v>13</v>
      </c>
      <c r="AH17" s="98" t="s">
        <v>21</v>
      </c>
      <c r="AI17" s="98" t="s">
        <v>22</v>
      </c>
      <c r="AJ17" s="98" t="s">
        <v>29</v>
      </c>
      <c r="AK17" s="98" t="s">
        <v>24</v>
      </c>
      <c r="AL17" s="98"/>
      <c r="AM17" s="98"/>
      <c r="AN17" s="98"/>
      <c r="AO17" s="98"/>
      <c r="AP17" s="98"/>
      <c r="AQ17" s="98"/>
      <c r="AR17" s="98" t="s">
        <v>34</v>
      </c>
      <c r="AS17" s="98" t="s">
        <v>23</v>
      </c>
      <c r="AT17" s="98" t="s">
        <v>30</v>
      </c>
      <c r="AU17" s="98" t="s">
        <v>25</v>
      </c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</row>
    <row r="18" spans="1:59" ht="15" customHeight="1" x14ac:dyDescent="0.2">
      <c r="B18" s="610"/>
      <c r="C18" s="611"/>
      <c r="D18" s="611"/>
      <c r="E18" s="612"/>
      <c r="F18" s="611"/>
      <c r="G18" s="611"/>
      <c r="H18" s="611"/>
      <c r="I18" s="611"/>
      <c r="J18" s="611"/>
      <c r="K18" s="611"/>
      <c r="L18" s="611"/>
      <c r="M18" s="611"/>
      <c r="N18" s="611"/>
      <c r="O18" s="611"/>
      <c r="P18" s="611"/>
      <c r="Q18" s="611"/>
      <c r="R18" s="612"/>
      <c r="S18" s="337"/>
      <c r="T18" s="83"/>
      <c r="U18" s="81">
        <f>IF(F18="DL",0,G18)</f>
        <v>0</v>
      </c>
      <c r="V18" s="81">
        <f>IF(F18="DL",0,I18)</f>
        <v>0</v>
      </c>
      <c r="W18" s="81">
        <f>IF(F18="DL",0,J18)</f>
        <v>0</v>
      </c>
      <c r="X18" s="81">
        <f>IF(F18="DL",0,K18)</f>
        <v>0</v>
      </c>
      <c r="Y18" s="81">
        <f>IF(F18="DL",0,M18)</f>
        <v>0</v>
      </c>
      <c r="AA18" s="81">
        <f>IF($F18="DL",0,N18)</f>
        <v>0</v>
      </c>
      <c r="AB18" s="81">
        <f>IF($F18="DL",0,O18)</f>
        <v>0</v>
      </c>
      <c r="AC18" s="81">
        <f t="shared" ref="AC18:AD19" si="0">IF($F18="DL",0,R18)</f>
        <v>0</v>
      </c>
      <c r="AD18" s="81">
        <f t="shared" si="0"/>
        <v>0</v>
      </c>
      <c r="AF18" s="81">
        <f>IF(F18="DL",0,1)</f>
        <v>1</v>
      </c>
      <c r="AG18" s="81">
        <f>J18+K18+M18</f>
        <v>0</v>
      </c>
      <c r="AH18" s="81">
        <f>$AF18*IF($C18="F",$R18,0)</f>
        <v>0</v>
      </c>
      <c r="AI18" s="81">
        <f>$AF18*IF($C18="C",$R18,0)</f>
        <v>0</v>
      </c>
      <c r="AJ18" s="81">
        <f>$AF18*IF($C18="D",$R18,0)</f>
        <v>0</v>
      </c>
      <c r="AK18" s="81">
        <f>$AF18*IF($C18="S",$R18,0)</f>
        <v>0</v>
      </c>
      <c r="AR18" s="81" t="e">
        <f>AF18*IF(#REF!&lt;&gt;"",R18,0)</f>
        <v>#REF!</v>
      </c>
      <c r="AS18" s="81">
        <f>IF(F18="DI",R18,0)</f>
        <v>0</v>
      </c>
      <c r="AT18" s="81">
        <f>IF(F18="DO",R18,0)</f>
        <v>0</v>
      </c>
      <c r="AU18" s="81">
        <f>IF(F18="DL",R18,0)</f>
        <v>0</v>
      </c>
    </row>
    <row r="19" spans="1:59" ht="12.75" x14ac:dyDescent="0.2">
      <c r="B19" s="613" t="s">
        <v>245</v>
      </c>
      <c r="C19" s="614"/>
      <c r="D19" s="614"/>
      <c r="E19" s="615"/>
      <c r="F19" s="611"/>
      <c r="G19" s="611"/>
      <c r="H19" s="611"/>
      <c r="I19" s="611"/>
      <c r="J19" s="611"/>
      <c r="K19" s="611"/>
      <c r="L19" s="611"/>
      <c r="M19" s="611"/>
      <c r="N19" s="611"/>
      <c r="O19" s="611"/>
      <c r="P19" s="611"/>
      <c r="Q19" s="611"/>
      <c r="R19" s="612"/>
      <c r="S19" s="337"/>
      <c r="T19" s="83"/>
      <c r="U19" s="81">
        <f>IF(F19="DL",0,G19)</f>
        <v>0</v>
      </c>
      <c r="V19" s="81">
        <f>IF(F19="DL",0,I19)</f>
        <v>0</v>
      </c>
      <c r="W19" s="81">
        <f>IF(F19="DL",0,J19)</f>
        <v>0</v>
      </c>
      <c r="X19" s="81">
        <f>IF(F19="DL",0,K19)</f>
        <v>0</v>
      </c>
      <c r="Y19" s="81">
        <f>IF(F19="DL",0,M19)</f>
        <v>0</v>
      </c>
      <c r="AA19" s="81">
        <f>IF($F19="DL",0,N19)</f>
        <v>0</v>
      </c>
      <c r="AB19" s="81">
        <f>IF($F19="DL",0,O19)</f>
        <v>0</v>
      </c>
      <c r="AC19" s="81">
        <f t="shared" si="0"/>
        <v>0</v>
      </c>
      <c r="AD19" s="81">
        <f t="shared" si="0"/>
        <v>0</v>
      </c>
      <c r="AF19" s="81">
        <f>IF(F19="DL",0,1)</f>
        <v>1</v>
      </c>
      <c r="AG19" s="81">
        <f>J19+K19+M19</f>
        <v>0</v>
      </c>
      <c r="AH19" s="81">
        <f>$AF19*IF($C19="F",$R19,0)</f>
        <v>0</v>
      </c>
      <c r="AI19" s="81">
        <f>$AF19*IF($C19="C",$R19,0)</f>
        <v>0</v>
      </c>
      <c r="AJ19" s="81">
        <f>$AF19*IF($C19="D",$R19,0)</f>
        <v>0</v>
      </c>
      <c r="AK19" s="81">
        <f>$AF19*IF($C19="S",$R19,0)</f>
        <v>0</v>
      </c>
      <c r="AR19" s="81" t="e">
        <f>AF19*IF(#REF!&lt;&gt;"",R19,0)</f>
        <v>#REF!</v>
      </c>
      <c r="AS19" s="81">
        <f>IF(F19="DI",R19,0)</f>
        <v>0</v>
      </c>
      <c r="AT19" s="81">
        <f>IF(F19="DO",R19,0)</f>
        <v>0</v>
      </c>
      <c r="AU19" s="81">
        <f>IF(F19="DL",R19,0)</f>
        <v>0</v>
      </c>
    </row>
    <row r="20" spans="1:59" s="81" customFormat="1" ht="15" customHeight="1" x14ac:dyDescent="0.2">
      <c r="A20" s="79"/>
      <c r="B20" s="618"/>
      <c r="C20" s="616"/>
      <c r="D20" s="616"/>
      <c r="E20" s="617"/>
      <c r="F20" s="616"/>
      <c r="G20" s="616"/>
      <c r="H20" s="616"/>
      <c r="I20" s="616"/>
      <c r="J20" s="616"/>
      <c r="K20" s="616"/>
      <c r="L20" s="616"/>
      <c r="M20" s="616"/>
      <c r="N20" s="616"/>
      <c r="O20" s="616"/>
      <c r="P20" s="616"/>
      <c r="Q20" s="616"/>
      <c r="R20" s="617"/>
      <c r="S20" s="337"/>
      <c r="T20" s="83"/>
      <c r="U20" s="109">
        <f>SUM(U18:U19)</f>
        <v>0</v>
      </c>
      <c r="V20" s="109">
        <f>SUM(V18:V19)</f>
        <v>0</v>
      </c>
      <c r="W20" s="109">
        <f>SUM(W18:W19)</f>
        <v>0</v>
      </c>
      <c r="X20" s="109">
        <f>SUM(X18:X19)</f>
        <v>0</v>
      </c>
      <c r="Y20" s="109">
        <f>SUM(Y18:Y19)</f>
        <v>0</v>
      </c>
      <c r="Z20" s="109"/>
      <c r="AA20" s="109">
        <f>SUM(AA18:AA19)</f>
        <v>0</v>
      </c>
      <c r="AB20" s="109">
        <f>SUM(AB18:AB19)</f>
        <v>0</v>
      </c>
      <c r="AC20" s="109">
        <f>SUM(AC18:AC19)</f>
        <v>0</v>
      </c>
      <c r="AD20" s="109">
        <f>SUM(AD18:AD19)</f>
        <v>0</v>
      </c>
      <c r="AE20" s="109"/>
      <c r="AF20" s="109">
        <f t="shared" ref="AF20:AK20" si="1">SUM(AF18:AF19)</f>
        <v>2</v>
      </c>
      <c r="AG20" s="109">
        <f t="shared" si="1"/>
        <v>0</v>
      </c>
      <c r="AH20" s="109">
        <f t="shared" si="1"/>
        <v>0</v>
      </c>
      <c r="AI20" s="109">
        <f t="shared" si="1"/>
        <v>0</v>
      </c>
      <c r="AJ20" s="109">
        <f t="shared" si="1"/>
        <v>0</v>
      </c>
      <c r="AK20" s="109">
        <f t="shared" si="1"/>
        <v>0</v>
      </c>
      <c r="AL20" s="109"/>
      <c r="AM20" s="109"/>
      <c r="AN20" s="109"/>
      <c r="AO20" s="109"/>
      <c r="AP20" s="109"/>
      <c r="AQ20" s="109"/>
      <c r="AR20" s="109" t="e">
        <f>SUM(AR18:AR19)</f>
        <v>#REF!</v>
      </c>
      <c r="AS20" s="109">
        <f>SUM(AS18:AS19)</f>
        <v>0</v>
      </c>
      <c r="AT20" s="109">
        <f>SUM(AT18:AT19)</f>
        <v>0</v>
      </c>
      <c r="AU20" s="109">
        <f>SUM(AU18:AU19)</f>
        <v>0</v>
      </c>
    </row>
    <row r="21" spans="1:59" s="81" customFormat="1" ht="15" customHeight="1" x14ac:dyDescent="0.2">
      <c r="A21" s="79"/>
      <c r="B21" s="618"/>
      <c r="C21" s="616"/>
      <c r="D21" s="616"/>
      <c r="E21" s="617"/>
      <c r="F21" s="616"/>
      <c r="G21" s="616"/>
      <c r="H21" s="616"/>
      <c r="I21" s="616"/>
      <c r="J21" s="616"/>
      <c r="K21" s="616"/>
      <c r="L21" s="616"/>
      <c r="M21" s="616"/>
      <c r="N21" s="616"/>
      <c r="O21" s="616"/>
      <c r="P21" s="616"/>
      <c r="Q21" s="616"/>
      <c r="R21" s="617"/>
      <c r="S21" s="351"/>
      <c r="T21" s="83"/>
      <c r="W21" s="109">
        <f>I21</f>
        <v>0</v>
      </c>
      <c r="AF21" s="81">
        <f>IF(F21="DL",0,1)</f>
        <v>1</v>
      </c>
    </row>
    <row r="22" spans="1:59" s="81" customFormat="1" ht="15" customHeight="1" x14ac:dyDescent="0.2">
      <c r="A22" s="79"/>
      <c r="B22" s="618"/>
      <c r="C22" s="616"/>
      <c r="D22" s="616"/>
      <c r="E22" s="617"/>
      <c r="F22" s="616"/>
      <c r="G22" s="616"/>
      <c r="H22" s="616"/>
      <c r="I22" s="616"/>
      <c r="J22" s="616"/>
      <c r="K22" s="616"/>
      <c r="L22" s="616"/>
      <c r="M22" s="616"/>
      <c r="N22" s="616"/>
      <c r="O22" s="616"/>
      <c r="P22" s="616"/>
      <c r="Q22" s="616"/>
      <c r="R22" s="617"/>
      <c r="S22" s="339"/>
      <c r="T22" s="83"/>
      <c r="W22" s="109"/>
    </row>
    <row r="23" spans="1:59" s="81" customFormat="1" ht="15" customHeight="1" x14ac:dyDescent="0.2">
      <c r="A23" s="79"/>
      <c r="B23" s="618"/>
      <c r="C23" s="616"/>
      <c r="D23" s="616"/>
      <c r="E23" s="617"/>
      <c r="F23" s="616"/>
      <c r="G23" s="616"/>
      <c r="H23" s="616"/>
      <c r="I23" s="616"/>
      <c r="J23" s="616"/>
      <c r="K23" s="616"/>
      <c r="L23" s="616"/>
      <c r="M23" s="616"/>
      <c r="N23" s="616"/>
      <c r="O23" s="616"/>
      <c r="P23" s="616"/>
      <c r="Q23" s="616"/>
      <c r="R23" s="617"/>
      <c r="S23" s="339"/>
      <c r="T23" s="83"/>
      <c r="W23" s="109"/>
    </row>
    <row r="24" spans="1:59" s="81" customFormat="1" ht="15" customHeight="1" thickBot="1" x14ac:dyDescent="0.25">
      <c r="A24" s="79"/>
      <c r="B24" s="581"/>
      <c r="C24" s="582"/>
      <c r="D24" s="582"/>
      <c r="E24" s="583"/>
      <c r="F24" s="582"/>
      <c r="G24" s="582"/>
      <c r="H24" s="582"/>
      <c r="I24" s="582"/>
      <c r="J24" s="582"/>
      <c r="K24" s="582"/>
      <c r="L24" s="582"/>
      <c r="M24" s="582"/>
      <c r="N24" s="582"/>
      <c r="O24" s="582"/>
      <c r="P24" s="582"/>
      <c r="Q24" s="582"/>
      <c r="R24" s="583"/>
      <c r="S24" s="339"/>
      <c r="T24" s="83"/>
      <c r="W24" s="109"/>
    </row>
    <row r="25" spans="1:59" s="81" customFormat="1" ht="15" customHeight="1" x14ac:dyDescent="0.2">
      <c r="A25" s="79"/>
      <c r="B25" s="338"/>
      <c r="C25" s="338"/>
      <c r="D25" s="338"/>
      <c r="E25" s="338"/>
      <c r="F25" s="338"/>
      <c r="G25" s="339"/>
      <c r="H25" s="335"/>
      <c r="I25" s="340"/>
      <c r="J25" s="336"/>
      <c r="K25" s="339"/>
      <c r="L25" s="339"/>
      <c r="M25" s="337"/>
      <c r="N25" s="337"/>
      <c r="O25" s="337"/>
      <c r="P25" s="337"/>
      <c r="Q25" s="337"/>
      <c r="R25" s="339"/>
      <c r="S25" s="339"/>
      <c r="T25" s="83"/>
      <c r="W25" s="109"/>
    </row>
    <row r="26" spans="1:59" s="81" customFormat="1" ht="15" customHeight="1" x14ac:dyDescent="0.2">
      <c r="A26" s="79"/>
      <c r="B26" s="338"/>
      <c r="C26" s="338"/>
      <c r="D26" s="338"/>
      <c r="E26" s="338"/>
      <c r="F26" s="338"/>
      <c r="G26" s="339"/>
      <c r="H26" s="335"/>
      <c r="I26" s="340"/>
      <c r="J26" s="336"/>
      <c r="K26" s="339"/>
      <c r="L26" s="339"/>
      <c r="M26" s="337"/>
      <c r="N26" s="337"/>
      <c r="O26" s="337"/>
      <c r="P26" s="337"/>
      <c r="Q26" s="337"/>
      <c r="R26" s="339"/>
      <c r="S26" s="339"/>
      <c r="T26" s="83"/>
      <c r="W26" s="109"/>
    </row>
    <row r="27" spans="1:59" s="81" customFormat="1" ht="15" customHeight="1" x14ac:dyDescent="0.2">
      <c r="A27" s="79"/>
      <c r="B27" s="338"/>
      <c r="C27" s="619" t="s">
        <v>246</v>
      </c>
      <c r="D27" s="619"/>
      <c r="E27" s="353"/>
      <c r="F27" s="354" t="s">
        <v>247</v>
      </c>
      <c r="G27" s="354"/>
      <c r="H27" s="354"/>
      <c r="I27" s="354"/>
      <c r="J27" s="352"/>
      <c r="K27" s="352"/>
      <c r="L27" s="352"/>
      <c r="M27" s="355" t="s">
        <v>78</v>
      </c>
      <c r="N27" s="352"/>
      <c r="O27" s="352"/>
      <c r="P27" s="352"/>
      <c r="Q27" s="352"/>
      <c r="R27" s="352"/>
      <c r="S27" s="339"/>
      <c r="T27" s="83"/>
      <c r="W27" s="109"/>
    </row>
    <row r="28" spans="1:59" s="81" customFormat="1" ht="15" customHeight="1" x14ac:dyDescent="0.2">
      <c r="A28" s="79"/>
      <c r="B28" s="338"/>
      <c r="C28" s="619" t="s">
        <v>212</v>
      </c>
      <c r="D28" s="619"/>
      <c r="E28" s="338"/>
      <c r="F28" s="619" t="s">
        <v>241</v>
      </c>
      <c r="G28" s="619"/>
      <c r="H28" s="619"/>
      <c r="I28" s="619"/>
      <c r="J28" s="619"/>
      <c r="K28" s="619"/>
      <c r="L28" s="352"/>
      <c r="M28" s="611" t="s">
        <v>248</v>
      </c>
      <c r="N28" s="611"/>
      <c r="O28" s="611"/>
      <c r="P28" s="611"/>
      <c r="Q28" s="611"/>
      <c r="R28" s="611"/>
      <c r="S28" s="341"/>
      <c r="T28" s="83"/>
      <c r="W28" s="109"/>
    </row>
    <row r="29" spans="1:59" s="81" customFormat="1" ht="15" customHeight="1" x14ac:dyDescent="0.2">
      <c r="A29" s="79"/>
      <c r="B29" s="338"/>
      <c r="C29" s="338"/>
      <c r="D29" s="338"/>
      <c r="E29" s="338"/>
      <c r="F29" s="338"/>
      <c r="G29" s="339"/>
      <c r="H29" s="352"/>
      <c r="I29" s="352"/>
      <c r="J29" s="352"/>
      <c r="K29" s="352"/>
      <c r="L29" s="352"/>
      <c r="M29" s="352"/>
      <c r="N29" s="352"/>
      <c r="O29" s="352"/>
      <c r="P29" s="352"/>
      <c r="Q29" s="352"/>
      <c r="R29" s="352"/>
      <c r="S29" s="339"/>
      <c r="T29" s="83"/>
      <c r="W29" s="109"/>
    </row>
    <row r="30" spans="1:59" s="81" customFormat="1" ht="15" customHeight="1" x14ac:dyDescent="0.2">
      <c r="A30" s="79"/>
      <c r="B30" s="338"/>
      <c r="C30" s="338"/>
      <c r="D30" s="338"/>
      <c r="E30" s="338"/>
      <c r="F30" s="338"/>
      <c r="G30" s="339"/>
      <c r="H30" s="352"/>
      <c r="I30" s="352"/>
      <c r="J30" s="352"/>
      <c r="K30" s="352"/>
      <c r="L30" s="352"/>
      <c r="M30" s="352"/>
      <c r="N30" s="352"/>
      <c r="O30" s="352"/>
      <c r="P30" s="352"/>
      <c r="Q30" s="352"/>
      <c r="R30" s="352"/>
      <c r="S30" s="339"/>
      <c r="T30" s="83"/>
      <c r="W30" s="109"/>
    </row>
    <row r="31" spans="1:59" s="81" customFormat="1" ht="12.75" customHeight="1" x14ac:dyDescent="0.2">
      <c r="A31" s="79"/>
      <c r="B31" s="338"/>
      <c r="C31" s="338"/>
      <c r="D31" s="338"/>
      <c r="E31" s="338"/>
      <c r="F31" s="338"/>
      <c r="G31" s="339"/>
      <c r="H31" s="352"/>
      <c r="I31" s="352"/>
      <c r="J31" s="352"/>
      <c r="K31" s="352"/>
      <c r="L31" s="352"/>
      <c r="M31" s="352"/>
      <c r="N31" s="352"/>
      <c r="O31" s="352"/>
      <c r="P31" s="352"/>
      <c r="Q31" s="352"/>
      <c r="R31" s="352"/>
      <c r="S31" s="339"/>
      <c r="T31" s="83"/>
      <c r="W31" s="109"/>
    </row>
    <row r="32" spans="1:59" s="81" customFormat="1" ht="12.75" customHeight="1" x14ac:dyDescent="0.2">
      <c r="A32" s="79"/>
      <c r="B32" s="339"/>
      <c r="C32" s="339"/>
      <c r="D32" s="337"/>
      <c r="E32" s="339"/>
      <c r="F32" s="339"/>
      <c r="G32" s="339"/>
      <c r="H32" s="352"/>
      <c r="I32" s="352"/>
      <c r="J32" s="352"/>
      <c r="K32" s="352"/>
      <c r="L32" s="352"/>
      <c r="M32" s="352"/>
      <c r="N32" s="352"/>
      <c r="O32" s="352"/>
      <c r="P32" s="352"/>
      <c r="Q32" s="352"/>
      <c r="R32" s="352"/>
      <c r="S32" s="339"/>
      <c r="T32" s="83"/>
      <c r="W32" s="109"/>
    </row>
    <row r="33" spans="1:23" s="81" customFormat="1" ht="12" customHeight="1" x14ac:dyDescent="0.2">
      <c r="A33" s="79"/>
      <c r="B33" s="337"/>
      <c r="C33" s="339"/>
      <c r="D33" s="339"/>
      <c r="E33" s="339"/>
      <c r="F33" s="339"/>
      <c r="G33" s="339"/>
      <c r="H33" s="335"/>
      <c r="I33" s="343"/>
      <c r="J33" s="344"/>
      <c r="K33" s="345"/>
      <c r="L33" s="345"/>
      <c r="M33" s="345"/>
      <c r="N33" s="345"/>
      <c r="O33" s="345"/>
      <c r="P33" s="345"/>
      <c r="Q33" s="345"/>
      <c r="R33" s="344"/>
      <c r="S33" s="339"/>
      <c r="T33" s="127"/>
      <c r="W33" s="109"/>
    </row>
    <row r="34" spans="1:23" s="81" customFormat="1" ht="12.75" x14ac:dyDescent="0.2">
      <c r="A34" s="79"/>
      <c r="B34" s="337"/>
      <c r="C34" s="337"/>
      <c r="D34" s="337"/>
      <c r="E34" s="337"/>
      <c r="F34" s="337"/>
      <c r="G34" s="337"/>
      <c r="H34" s="337"/>
      <c r="I34" s="342"/>
      <c r="J34" s="336"/>
      <c r="K34" s="337"/>
      <c r="L34" s="337"/>
      <c r="M34" s="337"/>
      <c r="N34" s="337"/>
      <c r="O34" s="346"/>
      <c r="P34" s="346"/>
      <c r="Q34" s="346"/>
      <c r="R34" s="346"/>
      <c r="S34" s="346"/>
      <c r="T34" s="83"/>
    </row>
    <row r="35" spans="1:23" s="81" customFormat="1" ht="12.75" customHeight="1" x14ac:dyDescent="0.2">
      <c r="A35" s="79"/>
      <c r="B35" s="337"/>
      <c r="C35" s="347"/>
      <c r="D35" s="337"/>
      <c r="E35" s="337"/>
      <c r="F35" s="337"/>
      <c r="G35" s="348"/>
      <c r="H35" s="348"/>
      <c r="I35" s="342"/>
      <c r="J35" s="336"/>
      <c r="K35" s="337"/>
      <c r="L35" s="337"/>
      <c r="M35" s="337"/>
      <c r="N35" s="337"/>
      <c r="O35" s="337"/>
      <c r="P35" s="337"/>
      <c r="Q35" s="337"/>
      <c r="R35" s="341"/>
      <c r="S35" s="337"/>
      <c r="T35" s="128"/>
    </row>
    <row r="36" spans="1:23" s="81" customFormat="1" ht="12.75" x14ac:dyDescent="0.2">
      <c r="A36" s="79"/>
      <c r="B36" s="337"/>
      <c r="C36" s="347"/>
      <c r="D36" s="337"/>
      <c r="E36" s="337"/>
      <c r="F36" s="337"/>
      <c r="G36" s="337"/>
      <c r="H36" s="337"/>
      <c r="I36" s="342"/>
      <c r="J36" s="336"/>
      <c r="K36" s="337"/>
      <c r="L36" s="337"/>
      <c r="M36" s="337"/>
      <c r="N36" s="337"/>
      <c r="O36" s="337"/>
      <c r="P36" s="337"/>
      <c r="Q36" s="337"/>
      <c r="R36" s="341"/>
      <c r="S36" s="348"/>
      <c r="T36" s="83"/>
    </row>
    <row r="37" spans="1:23" s="81" customFormat="1" ht="12.75" x14ac:dyDescent="0.2">
      <c r="A37" s="79"/>
      <c r="B37" s="337"/>
      <c r="C37" s="347"/>
      <c r="D37" s="337"/>
      <c r="E37" s="337"/>
      <c r="F37" s="337"/>
      <c r="G37" s="337"/>
      <c r="H37" s="337"/>
      <c r="I37" s="342"/>
      <c r="J37" s="336"/>
      <c r="K37" s="337"/>
      <c r="L37" s="337"/>
      <c r="M37" s="337"/>
      <c r="N37" s="337"/>
      <c r="O37" s="349"/>
      <c r="P37" s="349"/>
      <c r="Q37" s="349"/>
      <c r="R37" s="337"/>
      <c r="S37" s="337"/>
      <c r="T37" s="83"/>
    </row>
    <row r="38" spans="1:23" s="81" customFormat="1" ht="12.75" x14ac:dyDescent="0.2">
      <c r="A38" s="79"/>
      <c r="B38" s="337"/>
      <c r="C38" s="347"/>
      <c r="D38" s="337"/>
      <c r="E38" s="337"/>
      <c r="F38" s="337"/>
      <c r="G38" s="337"/>
      <c r="H38" s="337"/>
      <c r="I38" s="342"/>
      <c r="J38" s="336"/>
      <c r="K38" s="337"/>
      <c r="L38" s="337"/>
      <c r="M38" s="337"/>
      <c r="N38" s="337"/>
      <c r="O38" s="349"/>
      <c r="P38" s="349"/>
      <c r="Q38" s="349"/>
      <c r="R38" s="337"/>
      <c r="S38" s="337"/>
      <c r="T38" s="83"/>
    </row>
    <row r="39" spans="1:23" s="81" customFormat="1" ht="12.75" x14ac:dyDescent="0.2">
      <c r="A39" s="79"/>
      <c r="B39" s="87"/>
      <c r="C39" s="91"/>
      <c r="D39" s="87"/>
      <c r="E39" s="87"/>
      <c r="F39" s="87"/>
      <c r="G39" s="87"/>
      <c r="H39" s="87"/>
      <c r="I39" s="181"/>
      <c r="J39" s="318"/>
      <c r="K39" s="87"/>
      <c r="L39" s="87"/>
      <c r="M39" s="87"/>
      <c r="N39" s="87"/>
      <c r="O39" s="87"/>
      <c r="P39" s="87"/>
      <c r="Q39" s="87"/>
      <c r="R39" s="87"/>
      <c r="S39" s="87"/>
      <c r="T39" s="83"/>
    </row>
    <row r="40" spans="1:23" s="81" customFormat="1" ht="12.75" x14ac:dyDescent="0.2">
      <c r="A40" s="79"/>
      <c r="B40" s="87"/>
      <c r="C40" s="91"/>
      <c r="D40" s="87"/>
      <c r="E40" s="87"/>
      <c r="F40" s="87"/>
      <c r="G40" s="87"/>
      <c r="H40" s="87"/>
      <c r="I40" s="181"/>
      <c r="J40" s="318"/>
      <c r="K40" s="87"/>
      <c r="L40" s="87"/>
      <c r="M40" s="87"/>
      <c r="N40" s="87"/>
      <c r="O40" s="87"/>
      <c r="P40" s="87"/>
      <c r="Q40" s="87"/>
      <c r="R40" s="87"/>
      <c r="S40" s="87"/>
      <c r="T40" s="83"/>
    </row>
    <row r="41" spans="1:23" s="81" customFormat="1" ht="12.75" x14ac:dyDescent="0.2">
      <c r="A41" s="79"/>
      <c r="B41" s="122" t="str">
        <f>Pagina1!A46</f>
        <v>DECAN,</v>
      </c>
      <c r="C41" s="91"/>
      <c r="D41" s="87"/>
      <c r="E41" s="33" t="s">
        <v>208</v>
      </c>
      <c r="F41" s="87"/>
      <c r="G41" s="87"/>
      <c r="H41" s="87"/>
      <c r="I41" s="181"/>
      <c r="J41" s="318"/>
      <c r="K41" s="87"/>
      <c r="L41" s="87"/>
      <c r="M41" s="2" t="str">
        <f>Pagina1!I46</f>
        <v>DIRECTOR DEPARTAMENT,</v>
      </c>
      <c r="N41" s="87"/>
      <c r="O41" s="305"/>
      <c r="P41" s="305"/>
      <c r="Q41" s="305"/>
      <c r="R41" s="87"/>
      <c r="S41" s="87"/>
      <c r="T41" s="83"/>
    </row>
    <row r="42" spans="1:23" s="81" customFormat="1" x14ac:dyDescent="0.2">
      <c r="A42" s="79"/>
      <c r="B42" s="196" t="s">
        <v>212</v>
      </c>
      <c r="C42" s="87"/>
      <c r="D42" s="87"/>
      <c r="E42" s="87" t="str">
        <f>Pagina1!E47</f>
        <v>…………………………</v>
      </c>
      <c r="F42" s="126"/>
      <c r="G42" s="126"/>
      <c r="H42" s="126"/>
      <c r="I42" s="126"/>
      <c r="J42" s="126"/>
      <c r="K42" s="87"/>
      <c r="L42" s="87"/>
      <c r="M42" s="126" t="str">
        <f>Pagina1!H47</f>
        <v>…………………………..</v>
      </c>
      <c r="N42" s="126"/>
      <c r="O42" s="126"/>
      <c r="P42" s="126"/>
      <c r="Q42" s="126"/>
      <c r="R42" s="126"/>
      <c r="S42" s="126"/>
      <c r="T42" s="126"/>
    </row>
    <row r="43" spans="1:23" s="81" customFormat="1" x14ac:dyDescent="0.2">
      <c r="A43" s="79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</row>
    <row r="44" spans="1:23" s="81" customFormat="1" x14ac:dyDescent="0.2">
      <c r="A44" s="79"/>
    </row>
    <row r="45" spans="1:23" s="81" customFormat="1" x14ac:dyDescent="0.2">
      <c r="A45" s="79"/>
    </row>
    <row r="46" spans="1:23" s="81" customFormat="1" x14ac:dyDescent="0.2">
      <c r="A46" s="79"/>
    </row>
    <row r="47" spans="1:23" s="81" customFormat="1" x14ac:dyDescent="0.2">
      <c r="A47" s="79"/>
    </row>
    <row r="48" spans="1:23" s="81" customFormat="1" x14ac:dyDescent="0.2">
      <c r="A48" s="79"/>
    </row>
    <row r="49" spans="1:1" s="81" customFormat="1" x14ac:dyDescent="0.2">
      <c r="A49" s="79"/>
    </row>
    <row r="50" spans="1:1" s="81" customFormat="1" x14ac:dyDescent="0.2">
      <c r="A50" s="79"/>
    </row>
    <row r="51" spans="1:1" s="81" customFormat="1" x14ac:dyDescent="0.2">
      <c r="A51" s="79"/>
    </row>
    <row r="52" spans="1:1" s="81" customFormat="1" x14ac:dyDescent="0.2">
      <c r="A52" s="79"/>
    </row>
    <row r="53" spans="1:1" s="81" customFormat="1" x14ac:dyDescent="0.2">
      <c r="A53" s="79"/>
    </row>
    <row r="54" spans="1:1" s="81" customFormat="1" x14ac:dyDescent="0.2">
      <c r="A54" s="79"/>
    </row>
    <row r="55" spans="1:1" s="81" customFormat="1" x14ac:dyDescent="0.2">
      <c r="A55" s="79"/>
    </row>
    <row r="56" spans="1:1" s="81" customFormat="1" x14ac:dyDescent="0.2">
      <c r="A56" s="79"/>
    </row>
    <row r="57" spans="1:1" s="81" customFormat="1" x14ac:dyDescent="0.2">
      <c r="A57" s="79"/>
    </row>
    <row r="58" spans="1:1" s="81" customFormat="1" x14ac:dyDescent="0.2">
      <c r="A58" s="79"/>
    </row>
    <row r="59" spans="1:1" s="81" customFormat="1" x14ac:dyDescent="0.2">
      <c r="A59" s="79"/>
    </row>
    <row r="60" spans="1:1" s="81" customFormat="1" x14ac:dyDescent="0.2">
      <c r="A60" s="79"/>
    </row>
    <row r="61" spans="1:1" s="81" customFormat="1" x14ac:dyDescent="0.2">
      <c r="A61" s="79"/>
    </row>
    <row r="62" spans="1:1" s="81" customFormat="1" x14ac:dyDescent="0.2">
      <c r="A62" s="79"/>
    </row>
    <row r="63" spans="1:1" s="81" customFormat="1" x14ac:dyDescent="0.2">
      <c r="A63" s="79"/>
    </row>
    <row r="64" spans="1:1" s="81" customFormat="1" x14ac:dyDescent="0.2">
      <c r="A64" s="79"/>
    </row>
    <row r="65" spans="1:1" s="81" customFormat="1" x14ac:dyDescent="0.2">
      <c r="A65" s="79"/>
    </row>
    <row r="66" spans="1:1" s="81" customFormat="1" x14ac:dyDescent="0.2">
      <c r="A66" s="79"/>
    </row>
    <row r="67" spans="1:1" s="81" customFormat="1" x14ac:dyDescent="0.2">
      <c r="A67" s="79"/>
    </row>
    <row r="68" spans="1:1" s="81" customFormat="1" x14ac:dyDescent="0.2">
      <c r="A68" s="79"/>
    </row>
    <row r="69" spans="1:1" s="81" customFormat="1" x14ac:dyDescent="0.2">
      <c r="A69" s="79"/>
    </row>
    <row r="70" spans="1:1" s="81" customFormat="1" x14ac:dyDescent="0.2">
      <c r="A70" s="79"/>
    </row>
    <row r="71" spans="1:1" s="81" customFormat="1" x14ac:dyDescent="0.2">
      <c r="A71" s="79"/>
    </row>
    <row r="72" spans="1:1" s="81" customFormat="1" x14ac:dyDescent="0.2">
      <c r="A72" s="79"/>
    </row>
    <row r="73" spans="1:1" s="81" customFormat="1" x14ac:dyDescent="0.2">
      <c r="A73" s="79"/>
    </row>
    <row r="74" spans="1:1" s="81" customFormat="1" x14ac:dyDescent="0.2">
      <c r="A74" s="79"/>
    </row>
    <row r="75" spans="1:1" s="81" customFormat="1" x14ac:dyDescent="0.2">
      <c r="A75" s="79"/>
    </row>
    <row r="76" spans="1:1" s="81" customFormat="1" x14ac:dyDescent="0.2">
      <c r="A76" s="79"/>
    </row>
    <row r="77" spans="1:1" s="81" customFormat="1" x14ac:dyDescent="0.2">
      <c r="A77" s="79"/>
    </row>
    <row r="78" spans="1:1" s="81" customFormat="1" x14ac:dyDescent="0.2">
      <c r="A78" s="79"/>
    </row>
    <row r="79" spans="1:1" s="81" customFormat="1" x14ac:dyDescent="0.2">
      <c r="A79" s="79"/>
    </row>
    <row r="80" spans="1:1" s="81" customFormat="1" x14ac:dyDescent="0.2">
      <c r="A80" s="79"/>
    </row>
    <row r="81" spans="1:1" s="81" customFormat="1" x14ac:dyDescent="0.2">
      <c r="A81" s="79"/>
    </row>
    <row r="82" spans="1:1" s="81" customFormat="1" x14ac:dyDescent="0.2">
      <c r="A82" s="79"/>
    </row>
    <row r="83" spans="1:1" s="81" customFormat="1" x14ac:dyDescent="0.2">
      <c r="A83" s="79"/>
    </row>
    <row r="84" spans="1:1" s="81" customFormat="1" x14ac:dyDescent="0.2">
      <c r="A84" s="79"/>
    </row>
    <row r="85" spans="1:1" s="81" customFormat="1" x14ac:dyDescent="0.2">
      <c r="A85" s="79"/>
    </row>
    <row r="86" spans="1:1" s="81" customFormat="1" x14ac:dyDescent="0.2">
      <c r="A86" s="79"/>
    </row>
    <row r="87" spans="1:1" s="81" customFormat="1" x14ac:dyDescent="0.2">
      <c r="A87" s="79"/>
    </row>
    <row r="88" spans="1:1" s="81" customFormat="1" x14ac:dyDescent="0.2">
      <c r="A88" s="79"/>
    </row>
    <row r="89" spans="1:1" s="81" customFormat="1" x14ac:dyDescent="0.2">
      <c r="A89" s="79"/>
    </row>
    <row r="90" spans="1:1" s="81" customFormat="1" x14ac:dyDescent="0.2">
      <c r="A90" s="79"/>
    </row>
    <row r="91" spans="1:1" s="81" customFormat="1" x14ac:dyDescent="0.2">
      <c r="A91" s="79"/>
    </row>
    <row r="92" spans="1:1" s="81" customFormat="1" x14ac:dyDescent="0.2">
      <c r="A92" s="79"/>
    </row>
    <row r="93" spans="1:1" s="81" customFormat="1" x14ac:dyDescent="0.2">
      <c r="A93" s="79"/>
    </row>
    <row r="94" spans="1:1" s="81" customFormat="1" x14ac:dyDescent="0.2">
      <c r="A94" s="79"/>
    </row>
    <row r="95" spans="1:1" s="81" customFormat="1" x14ac:dyDescent="0.2">
      <c r="A95" s="79"/>
    </row>
    <row r="96" spans="1:1" s="81" customFormat="1" x14ac:dyDescent="0.2">
      <c r="A96" s="79"/>
    </row>
    <row r="97" spans="1:1" s="81" customFormat="1" x14ac:dyDescent="0.2">
      <c r="A97" s="79"/>
    </row>
    <row r="98" spans="1:1" s="81" customFormat="1" x14ac:dyDescent="0.2">
      <c r="A98" s="79"/>
    </row>
    <row r="99" spans="1:1" s="81" customFormat="1" x14ac:dyDescent="0.2">
      <c r="A99" s="79"/>
    </row>
    <row r="100" spans="1:1" s="81" customFormat="1" x14ac:dyDescent="0.2">
      <c r="A100" s="79"/>
    </row>
    <row r="101" spans="1:1" s="81" customFormat="1" x14ac:dyDescent="0.2">
      <c r="A101" s="79"/>
    </row>
    <row r="102" spans="1:1" s="81" customFormat="1" x14ac:dyDescent="0.2">
      <c r="A102" s="79"/>
    </row>
    <row r="103" spans="1:1" s="81" customFormat="1" x14ac:dyDescent="0.2">
      <c r="A103" s="79"/>
    </row>
    <row r="104" spans="1:1" s="81" customFormat="1" x14ac:dyDescent="0.2">
      <c r="A104" s="79"/>
    </row>
    <row r="105" spans="1:1" s="81" customFormat="1" x14ac:dyDescent="0.2">
      <c r="A105" s="79"/>
    </row>
    <row r="106" spans="1:1" s="81" customFormat="1" x14ac:dyDescent="0.2">
      <c r="A106" s="79"/>
    </row>
    <row r="107" spans="1:1" s="81" customFormat="1" x14ac:dyDescent="0.2">
      <c r="A107" s="79"/>
    </row>
    <row r="108" spans="1:1" s="81" customFormat="1" x14ac:dyDescent="0.2">
      <c r="A108" s="79"/>
    </row>
    <row r="109" spans="1:1" s="81" customFormat="1" x14ac:dyDescent="0.2">
      <c r="A109" s="79"/>
    </row>
    <row r="110" spans="1:1" s="81" customFormat="1" x14ac:dyDescent="0.2">
      <c r="A110" s="79"/>
    </row>
    <row r="111" spans="1:1" s="81" customFormat="1" x14ac:dyDescent="0.2">
      <c r="A111" s="79"/>
    </row>
    <row r="112" spans="1:1" s="81" customFormat="1" x14ac:dyDescent="0.2">
      <c r="A112" s="79"/>
    </row>
    <row r="113" spans="1:1" s="81" customFormat="1" x14ac:dyDescent="0.2">
      <c r="A113" s="79"/>
    </row>
    <row r="114" spans="1:1" s="81" customFormat="1" x14ac:dyDescent="0.2">
      <c r="A114" s="79"/>
    </row>
    <row r="115" spans="1:1" s="81" customFormat="1" x14ac:dyDescent="0.2">
      <c r="A115" s="79"/>
    </row>
    <row r="116" spans="1:1" s="81" customFormat="1" x14ac:dyDescent="0.2">
      <c r="A116" s="79"/>
    </row>
    <row r="117" spans="1:1" s="81" customFormat="1" x14ac:dyDescent="0.2">
      <c r="A117" s="79"/>
    </row>
    <row r="118" spans="1:1" s="81" customFormat="1" x14ac:dyDescent="0.2">
      <c r="A118" s="79"/>
    </row>
    <row r="119" spans="1:1" s="81" customFormat="1" x14ac:dyDescent="0.2">
      <c r="A119" s="79"/>
    </row>
    <row r="120" spans="1:1" s="81" customFormat="1" x14ac:dyDescent="0.2">
      <c r="A120" s="79"/>
    </row>
    <row r="121" spans="1:1" s="81" customFormat="1" x14ac:dyDescent="0.2">
      <c r="A121" s="79"/>
    </row>
    <row r="122" spans="1:1" s="81" customFormat="1" x14ac:dyDescent="0.2">
      <c r="A122" s="79"/>
    </row>
    <row r="123" spans="1:1" s="81" customFormat="1" x14ac:dyDescent="0.2">
      <c r="A123" s="79"/>
    </row>
    <row r="124" spans="1:1" s="81" customFormat="1" x14ac:dyDescent="0.2">
      <c r="A124" s="79"/>
    </row>
    <row r="125" spans="1:1" s="81" customFormat="1" x14ac:dyDescent="0.2">
      <c r="A125" s="79"/>
    </row>
    <row r="126" spans="1:1" s="81" customFormat="1" x14ac:dyDescent="0.2">
      <c r="A126" s="79"/>
    </row>
    <row r="127" spans="1:1" s="81" customFormat="1" x14ac:dyDescent="0.2">
      <c r="A127" s="79"/>
    </row>
    <row r="128" spans="1:1" s="81" customFormat="1" x14ac:dyDescent="0.2">
      <c r="A128" s="79"/>
    </row>
    <row r="129" spans="1:1" s="81" customFormat="1" x14ac:dyDescent="0.2">
      <c r="A129" s="79"/>
    </row>
    <row r="130" spans="1:1" s="81" customFormat="1" x14ac:dyDescent="0.2">
      <c r="A130" s="79"/>
    </row>
    <row r="131" spans="1:1" s="81" customFormat="1" x14ac:dyDescent="0.2">
      <c r="A131" s="79"/>
    </row>
    <row r="132" spans="1:1" s="81" customFormat="1" x14ac:dyDescent="0.2">
      <c r="A132" s="79"/>
    </row>
    <row r="133" spans="1:1" s="81" customFormat="1" x14ac:dyDescent="0.2">
      <c r="A133" s="79"/>
    </row>
    <row r="134" spans="1:1" s="81" customFormat="1" x14ac:dyDescent="0.2">
      <c r="A134" s="79"/>
    </row>
    <row r="135" spans="1:1" s="81" customFormat="1" x14ac:dyDescent="0.2">
      <c r="A135" s="79"/>
    </row>
    <row r="136" spans="1:1" s="81" customFormat="1" x14ac:dyDescent="0.2">
      <c r="A136" s="79"/>
    </row>
    <row r="137" spans="1:1" s="81" customFormat="1" x14ac:dyDescent="0.2">
      <c r="A137" s="79"/>
    </row>
    <row r="138" spans="1:1" s="81" customFormat="1" x14ac:dyDescent="0.2">
      <c r="A138" s="79"/>
    </row>
    <row r="139" spans="1:1" s="81" customFormat="1" x14ac:dyDescent="0.2">
      <c r="A139" s="79"/>
    </row>
    <row r="140" spans="1:1" s="81" customFormat="1" x14ac:dyDescent="0.2">
      <c r="A140" s="79"/>
    </row>
    <row r="141" spans="1:1" s="81" customFormat="1" x14ac:dyDescent="0.2">
      <c r="A141" s="79"/>
    </row>
    <row r="142" spans="1:1" s="81" customFormat="1" x14ac:dyDescent="0.2">
      <c r="A142" s="79"/>
    </row>
    <row r="143" spans="1:1" s="81" customFormat="1" x14ac:dyDescent="0.2">
      <c r="A143" s="79"/>
    </row>
    <row r="144" spans="1:1" s="81" customFormat="1" x14ac:dyDescent="0.2">
      <c r="A144" s="79"/>
    </row>
    <row r="145" spans="1:1" s="81" customFormat="1" x14ac:dyDescent="0.2">
      <c r="A145" s="79"/>
    </row>
    <row r="146" spans="1:1" s="81" customFormat="1" x14ac:dyDescent="0.2">
      <c r="A146" s="79"/>
    </row>
    <row r="147" spans="1:1" s="81" customFormat="1" x14ac:dyDescent="0.2">
      <c r="A147" s="79"/>
    </row>
    <row r="148" spans="1:1" s="81" customFormat="1" x14ac:dyDescent="0.2">
      <c r="A148" s="79"/>
    </row>
    <row r="149" spans="1:1" s="81" customFormat="1" x14ac:dyDescent="0.2">
      <c r="A149" s="79"/>
    </row>
    <row r="150" spans="1:1" s="81" customFormat="1" x14ac:dyDescent="0.2">
      <c r="A150" s="79"/>
    </row>
    <row r="151" spans="1:1" s="81" customFormat="1" x14ac:dyDescent="0.2">
      <c r="A151" s="79"/>
    </row>
    <row r="152" spans="1:1" s="81" customFormat="1" x14ac:dyDescent="0.2">
      <c r="A152" s="79"/>
    </row>
    <row r="153" spans="1:1" s="81" customFormat="1" x14ac:dyDescent="0.2">
      <c r="A153" s="79"/>
    </row>
    <row r="154" spans="1:1" s="81" customFormat="1" x14ac:dyDescent="0.2">
      <c r="A154" s="79"/>
    </row>
    <row r="155" spans="1:1" s="81" customFormat="1" x14ac:dyDescent="0.2">
      <c r="A155" s="79"/>
    </row>
    <row r="156" spans="1:1" s="81" customFormat="1" x14ac:dyDescent="0.2">
      <c r="A156" s="79"/>
    </row>
    <row r="157" spans="1:1" s="81" customFormat="1" x14ac:dyDescent="0.2">
      <c r="A157" s="79"/>
    </row>
    <row r="158" spans="1:1" s="81" customFormat="1" x14ac:dyDescent="0.2">
      <c r="A158" s="79"/>
    </row>
    <row r="159" spans="1:1" s="81" customFormat="1" x14ac:dyDescent="0.2">
      <c r="A159" s="79"/>
    </row>
    <row r="160" spans="1:1" s="81" customFormat="1" x14ac:dyDescent="0.2">
      <c r="A160" s="79"/>
    </row>
    <row r="161" spans="1:1" s="81" customFormat="1" x14ac:dyDescent="0.2">
      <c r="A161" s="79"/>
    </row>
    <row r="162" spans="1:1" s="81" customFormat="1" x14ac:dyDescent="0.2">
      <c r="A162" s="79"/>
    </row>
    <row r="163" spans="1:1" s="81" customFormat="1" x14ac:dyDescent="0.2">
      <c r="A163" s="79"/>
    </row>
    <row r="164" spans="1:1" s="81" customFormat="1" x14ac:dyDescent="0.2">
      <c r="A164" s="79"/>
    </row>
    <row r="165" spans="1:1" s="81" customFormat="1" x14ac:dyDescent="0.2">
      <c r="A165" s="79"/>
    </row>
    <row r="166" spans="1:1" s="81" customFormat="1" x14ac:dyDescent="0.2">
      <c r="A166" s="79"/>
    </row>
    <row r="167" spans="1:1" s="81" customFormat="1" x14ac:dyDescent="0.2">
      <c r="A167" s="79"/>
    </row>
    <row r="168" spans="1:1" s="81" customFormat="1" x14ac:dyDescent="0.2">
      <c r="A168" s="79"/>
    </row>
    <row r="169" spans="1:1" s="81" customFormat="1" x14ac:dyDescent="0.2">
      <c r="A169" s="79"/>
    </row>
    <row r="170" spans="1:1" s="81" customFormat="1" x14ac:dyDescent="0.2">
      <c r="A170" s="79"/>
    </row>
    <row r="171" spans="1:1" s="81" customFormat="1" x14ac:dyDescent="0.2">
      <c r="A171" s="79"/>
    </row>
    <row r="172" spans="1:1" s="81" customFormat="1" x14ac:dyDescent="0.2">
      <c r="A172" s="79"/>
    </row>
    <row r="173" spans="1:1" s="81" customFormat="1" x14ac:dyDescent="0.2">
      <c r="A173" s="79"/>
    </row>
    <row r="174" spans="1:1" s="81" customFormat="1" x14ac:dyDescent="0.2">
      <c r="A174" s="79"/>
    </row>
    <row r="175" spans="1:1" s="81" customFormat="1" x14ac:dyDescent="0.2">
      <c r="A175" s="79"/>
    </row>
    <row r="176" spans="1:1" s="81" customFormat="1" x14ac:dyDescent="0.2">
      <c r="A176" s="79"/>
    </row>
    <row r="177" spans="1:1" s="81" customFormat="1" x14ac:dyDescent="0.2">
      <c r="A177" s="79"/>
    </row>
    <row r="178" spans="1:1" s="81" customFormat="1" x14ac:dyDescent="0.2">
      <c r="A178" s="79"/>
    </row>
    <row r="179" spans="1:1" s="81" customFormat="1" x14ac:dyDescent="0.2">
      <c r="A179" s="79"/>
    </row>
    <row r="180" spans="1:1" s="81" customFormat="1" x14ac:dyDescent="0.2">
      <c r="A180" s="79"/>
    </row>
    <row r="181" spans="1:1" s="81" customFormat="1" x14ac:dyDescent="0.2">
      <c r="A181" s="79"/>
    </row>
    <row r="182" spans="1:1" s="81" customFormat="1" x14ac:dyDescent="0.2">
      <c r="A182" s="79"/>
    </row>
    <row r="183" spans="1:1" s="81" customFormat="1" x14ac:dyDescent="0.2">
      <c r="A183" s="79"/>
    </row>
    <row r="184" spans="1:1" s="81" customFormat="1" x14ac:dyDescent="0.2">
      <c r="A184" s="79"/>
    </row>
    <row r="185" spans="1:1" s="81" customFormat="1" x14ac:dyDescent="0.2">
      <c r="A185" s="79"/>
    </row>
    <row r="186" spans="1:1" s="81" customFormat="1" x14ac:dyDescent="0.2">
      <c r="A186" s="79"/>
    </row>
    <row r="187" spans="1:1" s="81" customFormat="1" x14ac:dyDescent="0.2">
      <c r="A187" s="79"/>
    </row>
    <row r="188" spans="1:1" s="81" customFormat="1" x14ac:dyDescent="0.2">
      <c r="A188" s="79"/>
    </row>
    <row r="189" spans="1:1" s="81" customFormat="1" x14ac:dyDescent="0.2">
      <c r="A189" s="79"/>
    </row>
    <row r="190" spans="1:1" s="81" customFormat="1" x14ac:dyDescent="0.2">
      <c r="A190" s="79"/>
    </row>
    <row r="191" spans="1:1" s="81" customFormat="1" x14ac:dyDescent="0.2">
      <c r="A191" s="79"/>
    </row>
    <row r="192" spans="1:1" s="81" customFormat="1" x14ac:dyDescent="0.2">
      <c r="A192" s="79"/>
    </row>
    <row r="193" spans="1:1" s="81" customFormat="1" x14ac:dyDescent="0.2">
      <c r="A193" s="79"/>
    </row>
    <row r="194" spans="1:1" s="81" customFormat="1" x14ac:dyDescent="0.2">
      <c r="A194" s="79"/>
    </row>
    <row r="195" spans="1:1" s="81" customFormat="1" x14ac:dyDescent="0.2">
      <c r="A195" s="79"/>
    </row>
    <row r="196" spans="1:1" s="81" customFormat="1" x14ac:dyDescent="0.2">
      <c r="A196" s="79"/>
    </row>
    <row r="197" spans="1:1" s="81" customFormat="1" x14ac:dyDescent="0.2">
      <c r="A197" s="79"/>
    </row>
    <row r="198" spans="1:1" s="81" customFormat="1" x14ac:dyDescent="0.2">
      <c r="A198" s="79"/>
    </row>
    <row r="199" spans="1:1" s="81" customFormat="1" x14ac:dyDescent="0.2">
      <c r="A199" s="79"/>
    </row>
    <row r="200" spans="1:1" s="81" customFormat="1" x14ac:dyDescent="0.2">
      <c r="A200" s="79"/>
    </row>
    <row r="201" spans="1:1" s="81" customFormat="1" x14ac:dyDescent="0.2">
      <c r="A201" s="79"/>
    </row>
    <row r="202" spans="1:1" s="81" customFormat="1" x14ac:dyDescent="0.2">
      <c r="A202" s="79"/>
    </row>
    <row r="203" spans="1:1" s="81" customFormat="1" x14ac:dyDescent="0.2">
      <c r="A203" s="79"/>
    </row>
    <row r="204" spans="1:1" s="81" customFormat="1" x14ac:dyDescent="0.2">
      <c r="A204" s="79"/>
    </row>
    <row r="205" spans="1:1" s="81" customFormat="1" x14ac:dyDescent="0.2">
      <c r="A205" s="79"/>
    </row>
    <row r="206" spans="1:1" s="81" customFormat="1" x14ac:dyDescent="0.2">
      <c r="A206" s="79"/>
    </row>
    <row r="207" spans="1:1" s="81" customFormat="1" x14ac:dyDescent="0.2">
      <c r="A207" s="79"/>
    </row>
    <row r="208" spans="1:1" s="81" customFormat="1" x14ac:dyDescent="0.2">
      <c r="A208" s="79"/>
    </row>
    <row r="209" spans="1:1" s="81" customFormat="1" x14ac:dyDescent="0.2">
      <c r="A209" s="79"/>
    </row>
    <row r="210" spans="1:1" s="81" customFormat="1" x14ac:dyDescent="0.2">
      <c r="A210" s="79"/>
    </row>
    <row r="211" spans="1:1" s="81" customFormat="1" x14ac:dyDescent="0.2">
      <c r="A211" s="79"/>
    </row>
    <row r="212" spans="1:1" s="81" customFormat="1" x14ac:dyDescent="0.2">
      <c r="A212" s="79"/>
    </row>
    <row r="213" spans="1:1" s="81" customFormat="1" x14ac:dyDescent="0.2">
      <c r="A213" s="79"/>
    </row>
    <row r="214" spans="1:1" s="81" customFormat="1" x14ac:dyDescent="0.2">
      <c r="A214" s="79"/>
    </row>
    <row r="215" spans="1:1" s="81" customFormat="1" x14ac:dyDescent="0.2">
      <c r="A215" s="79"/>
    </row>
    <row r="216" spans="1:1" s="81" customFormat="1" x14ac:dyDescent="0.2">
      <c r="A216" s="79"/>
    </row>
    <row r="217" spans="1:1" s="81" customFormat="1" x14ac:dyDescent="0.2">
      <c r="A217" s="79"/>
    </row>
    <row r="218" spans="1:1" s="81" customFormat="1" x14ac:dyDescent="0.2">
      <c r="A218" s="79"/>
    </row>
    <row r="219" spans="1:1" s="81" customFormat="1" x14ac:dyDescent="0.2">
      <c r="A219" s="79"/>
    </row>
    <row r="220" spans="1:1" s="81" customFormat="1" x14ac:dyDescent="0.2">
      <c r="A220" s="79"/>
    </row>
    <row r="221" spans="1:1" s="81" customFormat="1" x14ac:dyDescent="0.2">
      <c r="A221" s="79"/>
    </row>
    <row r="222" spans="1:1" s="81" customFormat="1" x14ac:dyDescent="0.2">
      <c r="A222" s="79"/>
    </row>
    <row r="223" spans="1:1" s="81" customFormat="1" x14ac:dyDescent="0.2">
      <c r="A223" s="79"/>
    </row>
    <row r="224" spans="1:1" s="81" customFormat="1" x14ac:dyDescent="0.2">
      <c r="A224" s="79"/>
    </row>
    <row r="225" spans="1:1" s="81" customFormat="1" x14ac:dyDescent="0.2">
      <c r="A225" s="79"/>
    </row>
    <row r="226" spans="1:1" s="81" customFormat="1" x14ac:dyDescent="0.2">
      <c r="A226" s="79"/>
    </row>
    <row r="227" spans="1:1" s="81" customFormat="1" x14ac:dyDescent="0.2">
      <c r="A227" s="79"/>
    </row>
    <row r="228" spans="1:1" s="81" customFormat="1" x14ac:dyDescent="0.2">
      <c r="A228" s="79"/>
    </row>
    <row r="229" spans="1:1" s="81" customFormat="1" x14ac:dyDescent="0.2">
      <c r="A229" s="79"/>
    </row>
    <row r="230" spans="1:1" s="81" customFormat="1" x14ac:dyDescent="0.2">
      <c r="A230" s="79"/>
    </row>
    <row r="231" spans="1:1" s="81" customFormat="1" x14ac:dyDescent="0.2">
      <c r="A231" s="79"/>
    </row>
    <row r="232" spans="1:1" s="81" customFormat="1" x14ac:dyDescent="0.2">
      <c r="A232" s="79"/>
    </row>
    <row r="233" spans="1:1" s="81" customFormat="1" x14ac:dyDescent="0.2">
      <c r="A233" s="79"/>
    </row>
    <row r="234" spans="1:1" s="81" customFormat="1" x14ac:dyDescent="0.2">
      <c r="A234" s="79"/>
    </row>
    <row r="235" spans="1:1" s="81" customFormat="1" x14ac:dyDescent="0.2">
      <c r="A235" s="79"/>
    </row>
    <row r="236" spans="1:1" s="81" customFormat="1" x14ac:dyDescent="0.2">
      <c r="A236" s="79"/>
    </row>
    <row r="237" spans="1:1" s="81" customFormat="1" x14ac:dyDescent="0.2">
      <c r="A237" s="79"/>
    </row>
    <row r="238" spans="1:1" s="81" customFormat="1" x14ac:dyDescent="0.2">
      <c r="A238" s="79"/>
    </row>
    <row r="239" spans="1:1" s="81" customFormat="1" x14ac:dyDescent="0.2">
      <c r="A239" s="79"/>
    </row>
    <row r="240" spans="1:1" s="81" customFormat="1" x14ac:dyDescent="0.2">
      <c r="A240" s="79"/>
    </row>
    <row r="241" spans="1:1" s="81" customFormat="1" x14ac:dyDescent="0.2">
      <c r="A241" s="79"/>
    </row>
    <row r="242" spans="1:1" s="81" customFormat="1" x14ac:dyDescent="0.2">
      <c r="A242" s="79"/>
    </row>
    <row r="243" spans="1:1" s="81" customFormat="1" x14ac:dyDescent="0.2">
      <c r="A243" s="79"/>
    </row>
    <row r="244" spans="1:1" s="81" customFormat="1" x14ac:dyDescent="0.2">
      <c r="A244" s="79"/>
    </row>
    <row r="245" spans="1:1" s="81" customFormat="1" x14ac:dyDescent="0.2">
      <c r="A245" s="79"/>
    </row>
    <row r="246" spans="1:1" s="81" customFormat="1" x14ac:dyDescent="0.2">
      <c r="A246" s="79"/>
    </row>
    <row r="247" spans="1:1" s="81" customFormat="1" x14ac:dyDescent="0.2">
      <c r="A247" s="79"/>
    </row>
    <row r="248" spans="1:1" s="81" customFormat="1" x14ac:dyDescent="0.2">
      <c r="A248" s="79"/>
    </row>
    <row r="249" spans="1:1" s="81" customFormat="1" x14ac:dyDescent="0.2">
      <c r="A249" s="79"/>
    </row>
    <row r="250" spans="1:1" s="81" customFormat="1" x14ac:dyDescent="0.2">
      <c r="A250" s="79"/>
    </row>
    <row r="251" spans="1:1" s="81" customFormat="1" x14ac:dyDescent="0.2">
      <c r="A251" s="79"/>
    </row>
    <row r="252" spans="1:1" s="81" customFormat="1" x14ac:dyDescent="0.2">
      <c r="A252" s="79"/>
    </row>
    <row r="253" spans="1:1" s="81" customFormat="1" x14ac:dyDescent="0.2">
      <c r="A253" s="79"/>
    </row>
    <row r="254" spans="1:1" s="81" customFormat="1" x14ac:dyDescent="0.2">
      <c r="A254" s="79"/>
    </row>
    <row r="255" spans="1:1" s="81" customFormat="1" x14ac:dyDescent="0.2">
      <c r="A255" s="79"/>
    </row>
    <row r="256" spans="1:1" s="81" customFormat="1" x14ac:dyDescent="0.2">
      <c r="A256" s="79"/>
    </row>
    <row r="257" spans="1:1" s="81" customFormat="1" x14ac:dyDescent="0.2">
      <c r="A257" s="79"/>
    </row>
    <row r="258" spans="1:1" s="81" customFormat="1" x14ac:dyDescent="0.2">
      <c r="A258" s="79"/>
    </row>
    <row r="259" spans="1:1" s="81" customFormat="1" x14ac:dyDescent="0.2">
      <c r="A259" s="79"/>
    </row>
    <row r="260" spans="1:1" s="81" customFormat="1" x14ac:dyDescent="0.2">
      <c r="A260" s="79"/>
    </row>
    <row r="261" spans="1:1" s="81" customFormat="1" x14ac:dyDescent="0.2">
      <c r="A261" s="79"/>
    </row>
    <row r="262" spans="1:1" s="81" customFormat="1" x14ac:dyDescent="0.2">
      <c r="A262" s="79"/>
    </row>
    <row r="263" spans="1:1" s="81" customFormat="1" x14ac:dyDescent="0.2">
      <c r="A263" s="79"/>
    </row>
    <row r="264" spans="1:1" s="81" customFormat="1" x14ac:dyDescent="0.2">
      <c r="A264" s="79"/>
    </row>
    <row r="265" spans="1:1" s="81" customFormat="1" x14ac:dyDescent="0.2">
      <c r="A265" s="79"/>
    </row>
    <row r="266" spans="1:1" s="81" customFormat="1" x14ac:dyDescent="0.2">
      <c r="A266" s="79"/>
    </row>
    <row r="267" spans="1:1" s="81" customFormat="1" x14ac:dyDescent="0.2">
      <c r="A267" s="79"/>
    </row>
    <row r="268" spans="1:1" s="81" customFormat="1" x14ac:dyDescent="0.2">
      <c r="A268" s="79"/>
    </row>
    <row r="269" spans="1:1" s="81" customFormat="1" x14ac:dyDescent="0.2">
      <c r="A269" s="79"/>
    </row>
    <row r="270" spans="1:1" s="81" customFormat="1" x14ac:dyDescent="0.2">
      <c r="A270" s="79"/>
    </row>
    <row r="271" spans="1:1" s="81" customFormat="1" x14ac:dyDescent="0.2">
      <c r="A271" s="79"/>
    </row>
  </sheetData>
  <mergeCells count="24">
    <mergeCell ref="C27:D27"/>
    <mergeCell ref="C28:D28"/>
    <mergeCell ref="F28:K28"/>
    <mergeCell ref="M28:R28"/>
    <mergeCell ref="B24:E24"/>
    <mergeCell ref="F23:R23"/>
    <mergeCell ref="F24:R24"/>
    <mergeCell ref="F22:R22"/>
    <mergeCell ref="B20:E20"/>
    <mergeCell ref="B21:E21"/>
    <mergeCell ref="B22:E22"/>
    <mergeCell ref="B23:E23"/>
    <mergeCell ref="F20:R20"/>
    <mergeCell ref="F21:R21"/>
    <mergeCell ref="B19:E19"/>
    <mergeCell ref="F16:R16"/>
    <mergeCell ref="F17:R17"/>
    <mergeCell ref="F18:R18"/>
    <mergeCell ref="F19:R19"/>
    <mergeCell ref="B9:S9"/>
    <mergeCell ref="B14:S14"/>
    <mergeCell ref="B16:E16"/>
    <mergeCell ref="B17:E17"/>
    <mergeCell ref="B18:E18"/>
  </mergeCells>
  <pageMargins left="0.55118110236220474" right="0.47244094488188981" top="0.51181102362204722" bottom="0.70866141732283472" header="0.15748031496062992" footer="0.19685039370078741"/>
  <pageSetup paperSize="9" scale="90" orientation="portrait" r:id="rId1"/>
  <headerFooter alignWithMargins="0">
    <oddFooter>&amp;LF 799.24/Ed.01_F01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E1" workbookViewId="0">
      <selection activeCell="E38" sqref="E38"/>
    </sheetView>
  </sheetViews>
  <sheetFormatPr defaultRowHeight="12.75" x14ac:dyDescent="0.2"/>
  <cols>
    <col min="2" max="2" width="63" bestFit="1" customWidth="1"/>
    <col min="3" max="3" width="36.5703125" bestFit="1" customWidth="1"/>
    <col min="4" max="4" width="65" bestFit="1" customWidth="1"/>
    <col min="5" max="5" width="36.140625" bestFit="1" customWidth="1"/>
    <col min="6" max="6" width="27.5703125" bestFit="1" customWidth="1"/>
    <col min="7" max="7" width="31.42578125" bestFit="1" customWidth="1"/>
    <col min="8" max="8" width="32" bestFit="1" customWidth="1"/>
  </cols>
  <sheetData>
    <row r="1" spans="1:9" x14ac:dyDescent="0.2">
      <c r="A1" s="115" t="s">
        <v>80</v>
      </c>
      <c r="B1" s="115" t="s">
        <v>81</v>
      </c>
      <c r="C1" s="115" t="s">
        <v>82</v>
      </c>
      <c r="D1" s="115" t="s">
        <v>83</v>
      </c>
      <c r="E1" s="115" t="s">
        <v>84</v>
      </c>
      <c r="F1" s="115" t="s">
        <v>85</v>
      </c>
      <c r="G1" s="115" t="s">
        <v>86</v>
      </c>
      <c r="H1" s="115" t="s">
        <v>87</v>
      </c>
      <c r="I1" s="115" t="s">
        <v>88</v>
      </c>
    </row>
    <row r="2" spans="1:9" x14ac:dyDescent="0.2">
      <c r="A2" s="115"/>
      <c r="B2" s="115" t="s">
        <v>16</v>
      </c>
      <c r="C2" s="115" t="s">
        <v>89</v>
      </c>
      <c r="D2" s="115" t="s">
        <v>90</v>
      </c>
      <c r="E2" s="115" t="s">
        <v>91</v>
      </c>
      <c r="F2" s="115" t="s">
        <v>92</v>
      </c>
      <c r="G2" s="115" t="s">
        <v>93</v>
      </c>
      <c r="H2" t="s">
        <v>94</v>
      </c>
      <c r="I2" t="s">
        <v>95</v>
      </c>
    </row>
    <row r="3" spans="1:9" x14ac:dyDescent="0.2">
      <c r="A3" s="115"/>
      <c r="B3" s="115" t="s">
        <v>96</v>
      </c>
      <c r="C3" s="115" t="s">
        <v>97</v>
      </c>
      <c r="D3" s="115" t="s">
        <v>98</v>
      </c>
      <c r="E3" s="115" t="s">
        <v>99</v>
      </c>
      <c r="F3" s="143" t="s">
        <v>187</v>
      </c>
      <c r="G3" s="115" t="s">
        <v>100</v>
      </c>
      <c r="H3" t="s">
        <v>101</v>
      </c>
      <c r="I3" t="s">
        <v>79</v>
      </c>
    </row>
    <row r="4" spans="1:9" x14ac:dyDescent="0.2">
      <c r="A4" s="115"/>
      <c r="B4" s="115" t="s">
        <v>102</v>
      </c>
      <c r="C4" s="115" t="s">
        <v>103</v>
      </c>
      <c r="D4" s="115" t="s">
        <v>104</v>
      </c>
      <c r="E4" s="115" t="s">
        <v>105</v>
      </c>
      <c r="F4" s="115" t="s">
        <v>106</v>
      </c>
      <c r="G4" s="115" t="s">
        <v>107</v>
      </c>
      <c r="H4" t="s">
        <v>108</v>
      </c>
      <c r="I4" s="115" t="s">
        <v>109</v>
      </c>
    </row>
    <row r="5" spans="1:9" x14ac:dyDescent="0.2">
      <c r="A5" s="115"/>
      <c r="B5" s="115" t="s">
        <v>110</v>
      </c>
      <c r="C5" s="115" t="s">
        <v>111</v>
      </c>
      <c r="D5" t="s">
        <v>112</v>
      </c>
      <c r="E5" t="s">
        <v>113</v>
      </c>
      <c r="F5" s="115" t="s">
        <v>114</v>
      </c>
      <c r="H5" t="s">
        <v>115</v>
      </c>
      <c r="I5" t="s">
        <v>108</v>
      </c>
    </row>
    <row r="6" spans="1:9" x14ac:dyDescent="0.2">
      <c r="A6" s="115"/>
      <c r="B6" s="115" t="s">
        <v>116</v>
      </c>
      <c r="C6" s="115" t="s">
        <v>117</v>
      </c>
      <c r="D6" t="s">
        <v>118</v>
      </c>
      <c r="E6" s="115" t="s">
        <v>119</v>
      </c>
      <c r="H6" t="s">
        <v>120</v>
      </c>
      <c r="I6" s="115" t="s">
        <v>121</v>
      </c>
    </row>
    <row r="7" spans="1:9" x14ac:dyDescent="0.2">
      <c r="A7" s="115"/>
      <c r="B7" s="115" t="s">
        <v>122</v>
      </c>
      <c r="C7" s="115" t="s">
        <v>123</v>
      </c>
      <c r="D7" s="115" t="s">
        <v>124</v>
      </c>
      <c r="E7" s="115" t="s">
        <v>125</v>
      </c>
      <c r="H7" t="s">
        <v>126</v>
      </c>
      <c r="I7" t="s">
        <v>127</v>
      </c>
    </row>
    <row r="8" spans="1:9" x14ac:dyDescent="0.2">
      <c r="D8" t="s">
        <v>128</v>
      </c>
      <c r="E8" s="115" t="s">
        <v>129</v>
      </c>
      <c r="H8" t="s">
        <v>130</v>
      </c>
      <c r="I8" t="s">
        <v>131</v>
      </c>
    </row>
    <row r="9" spans="1:9" x14ac:dyDescent="0.2">
      <c r="D9" t="s">
        <v>132</v>
      </c>
      <c r="E9" s="115" t="s">
        <v>133</v>
      </c>
      <c r="H9" t="s">
        <v>134</v>
      </c>
      <c r="I9" t="s">
        <v>135</v>
      </c>
    </row>
    <row r="10" spans="1:9" x14ac:dyDescent="0.2">
      <c r="D10" t="s">
        <v>136</v>
      </c>
      <c r="E10" s="115" t="s">
        <v>137</v>
      </c>
      <c r="H10" t="s">
        <v>138</v>
      </c>
      <c r="I10" t="s">
        <v>139</v>
      </c>
    </row>
    <row r="11" spans="1:9" x14ac:dyDescent="0.2">
      <c r="D11" t="s">
        <v>140</v>
      </c>
      <c r="E11" t="s">
        <v>141</v>
      </c>
      <c r="H11" t="s">
        <v>142</v>
      </c>
      <c r="I11" t="s">
        <v>143</v>
      </c>
    </row>
    <row r="12" spans="1:9" x14ac:dyDescent="0.2">
      <c r="D12" t="s">
        <v>144</v>
      </c>
      <c r="E12" t="s">
        <v>145</v>
      </c>
      <c r="H12" t="s">
        <v>146</v>
      </c>
      <c r="I12" t="s">
        <v>147</v>
      </c>
    </row>
    <row r="13" spans="1:9" x14ac:dyDescent="0.2">
      <c r="D13" t="s">
        <v>148</v>
      </c>
      <c r="E13" t="s">
        <v>149</v>
      </c>
      <c r="H13" t="s">
        <v>150</v>
      </c>
      <c r="I13" t="s">
        <v>151</v>
      </c>
    </row>
    <row r="14" spans="1:9" x14ac:dyDescent="0.2">
      <c r="D14" t="s">
        <v>152</v>
      </c>
      <c r="E14" t="s">
        <v>153</v>
      </c>
      <c r="H14" t="s">
        <v>154</v>
      </c>
      <c r="I14" t="s">
        <v>155</v>
      </c>
    </row>
    <row r="15" spans="1:9" x14ac:dyDescent="0.2">
      <c r="D15" s="115" t="s">
        <v>156</v>
      </c>
      <c r="E15" s="115" t="s">
        <v>123</v>
      </c>
      <c r="H15" t="s">
        <v>157</v>
      </c>
      <c r="I15" t="s">
        <v>158</v>
      </c>
    </row>
    <row r="16" spans="1:9" x14ac:dyDescent="0.2">
      <c r="H16" t="s">
        <v>159</v>
      </c>
      <c r="I16" s="115" t="s">
        <v>160</v>
      </c>
    </row>
    <row r="17" spans="4:9" x14ac:dyDescent="0.2">
      <c r="H17" t="s">
        <v>161</v>
      </c>
      <c r="I17" s="115" t="s">
        <v>162</v>
      </c>
    </row>
    <row r="18" spans="4:9" ht="13.5" thickBot="1" x14ac:dyDescent="0.25">
      <c r="H18" t="s">
        <v>163</v>
      </c>
      <c r="I18" s="115" t="s">
        <v>164</v>
      </c>
    </row>
    <row r="19" spans="4:9" ht="13.5" thickBot="1" x14ac:dyDescent="0.25">
      <c r="D19" s="117"/>
      <c r="H19" t="s">
        <v>165</v>
      </c>
      <c r="I19" s="115" t="s">
        <v>166</v>
      </c>
    </row>
    <row r="20" spans="4:9" x14ac:dyDescent="0.2">
      <c r="H20" t="s">
        <v>167</v>
      </c>
      <c r="I20" s="115" t="s">
        <v>168</v>
      </c>
    </row>
    <row r="21" spans="4:9" x14ac:dyDescent="0.2">
      <c r="H21" t="s">
        <v>167</v>
      </c>
      <c r="I21" t="s">
        <v>169</v>
      </c>
    </row>
    <row r="22" spans="4:9" x14ac:dyDescent="0.2">
      <c r="H22" t="s">
        <v>170</v>
      </c>
      <c r="I22" t="s">
        <v>154</v>
      </c>
    </row>
    <row r="23" spans="4:9" x14ac:dyDescent="0.2">
      <c r="H23" t="s">
        <v>170</v>
      </c>
      <c r="I23" t="s">
        <v>157</v>
      </c>
    </row>
    <row r="24" spans="4:9" x14ac:dyDescent="0.2">
      <c r="H24" t="s">
        <v>171</v>
      </c>
      <c r="I24" t="s">
        <v>157</v>
      </c>
    </row>
    <row r="25" spans="4:9" x14ac:dyDescent="0.2">
      <c r="H25" t="s">
        <v>172</v>
      </c>
      <c r="I25" t="s">
        <v>159</v>
      </c>
    </row>
    <row r="26" spans="4:9" x14ac:dyDescent="0.2">
      <c r="H26" t="s">
        <v>173</v>
      </c>
      <c r="I26" t="s">
        <v>174</v>
      </c>
    </row>
    <row r="27" spans="4:9" x14ac:dyDescent="0.2">
      <c r="I27" t="s">
        <v>175</v>
      </c>
    </row>
    <row r="28" spans="4:9" x14ac:dyDescent="0.2">
      <c r="I28" s="115" t="s">
        <v>165</v>
      </c>
    </row>
    <row r="29" spans="4:9" x14ac:dyDescent="0.2">
      <c r="I29" s="115" t="s">
        <v>176</v>
      </c>
    </row>
    <row r="30" spans="4:9" x14ac:dyDescent="0.2">
      <c r="I30" t="s">
        <v>176</v>
      </c>
    </row>
    <row r="31" spans="4:9" x14ac:dyDescent="0.2">
      <c r="I31" t="s">
        <v>170</v>
      </c>
    </row>
    <row r="32" spans="4:9" x14ac:dyDescent="0.2">
      <c r="I32" t="s">
        <v>170</v>
      </c>
    </row>
    <row r="33" spans="9:9" x14ac:dyDescent="0.2">
      <c r="I33" t="s">
        <v>177</v>
      </c>
    </row>
    <row r="34" spans="9:9" x14ac:dyDescent="0.2">
      <c r="I34" t="s">
        <v>177</v>
      </c>
    </row>
    <row r="35" spans="9:9" x14ac:dyDescent="0.2">
      <c r="I35" s="115" t="s">
        <v>178</v>
      </c>
    </row>
    <row r="36" spans="9:9" x14ac:dyDescent="0.2">
      <c r="I36" t="s">
        <v>179</v>
      </c>
    </row>
    <row r="37" spans="9:9" x14ac:dyDescent="0.2">
      <c r="I37" t="s">
        <v>179</v>
      </c>
    </row>
    <row r="38" spans="9:9" x14ac:dyDescent="0.2">
      <c r="I38" s="115" t="s">
        <v>180</v>
      </c>
    </row>
    <row r="39" spans="9:9" x14ac:dyDescent="0.2">
      <c r="I39" t="s">
        <v>181</v>
      </c>
    </row>
  </sheetData>
  <dataConsolidate function="varp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20</vt:i4>
      </vt:variant>
    </vt:vector>
  </HeadingPairs>
  <TitlesOfParts>
    <vt:vector size="27" baseType="lpstr">
      <vt:lpstr>Pagina1</vt:lpstr>
      <vt:lpstr>Statistica</vt:lpstr>
      <vt:lpstr>AN I</vt:lpstr>
      <vt:lpstr>AN II</vt:lpstr>
      <vt:lpstr>disertatie</vt:lpstr>
      <vt:lpstr>Competente</vt:lpstr>
      <vt:lpstr>Nomenclatoare</vt:lpstr>
      <vt:lpstr>ciclul_de_studii</vt:lpstr>
      <vt:lpstr>Coordonator</vt:lpstr>
      <vt:lpstr>Decan</vt:lpstr>
      <vt:lpstr>Departament</vt:lpstr>
      <vt:lpstr>Director</vt:lpstr>
      <vt:lpstr>Domeniul</vt:lpstr>
      <vt:lpstr>Facultatea</vt:lpstr>
      <vt:lpstr>FACULTATEA_DE_INGINERIE</vt:lpstr>
      <vt:lpstr>Forma</vt:lpstr>
      <vt:lpstr>'AN I'!Print_Area</vt:lpstr>
      <vt:lpstr>'AN II'!Print_Area</vt:lpstr>
      <vt:lpstr>Competente!Print_Area</vt:lpstr>
      <vt:lpstr>disertatie!Print_Area</vt:lpstr>
      <vt:lpstr>Pagina1!Print_Area</vt:lpstr>
      <vt:lpstr>Statistica!Print_Area</vt:lpstr>
      <vt:lpstr>Pagina1!Prof.univ.dr.ing._Carol_</vt:lpstr>
      <vt:lpstr>Pagina1!Prof.univ.dr.ing._Valentin_SCHNAKOVSZKY</vt:lpstr>
      <vt:lpstr>Prof.univ.dr.ing._Valentin_SCHNAKOVSZKY</vt:lpstr>
      <vt:lpstr>Prof.univ.dr.ing._Valentin_ZICHIL</vt:lpstr>
      <vt:lpstr>Programul_de_studii</vt:lpstr>
    </vt:vector>
  </TitlesOfParts>
  <Company>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CCC</dc:creator>
  <cp:lastModifiedBy>Radu_C</cp:lastModifiedBy>
  <cp:lastPrinted>2024-11-29T10:41:49Z</cp:lastPrinted>
  <dcterms:created xsi:type="dcterms:W3CDTF">2006-02-02T15:07:42Z</dcterms:created>
  <dcterms:modified xsi:type="dcterms:W3CDTF">2024-11-29T10:51:48Z</dcterms:modified>
</cp:coreProperties>
</file>